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marnicaNovo2\Desktop\ZLATA\FINANCIJSKI PLANOVI\FIN. PLAN 2023-2025 – euri, smanjenje dec\"/>
    </mc:Choice>
  </mc:AlternateContent>
  <bookViews>
    <workbookView xWindow="0" yWindow="0" windowWidth="28800" windowHeight="12435" activeTab="5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  <sheet name="List2" sheetId="2" r:id="rId6"/>
    <sheet name="List1" sheetId="8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" i="3" l="1"/>
  <c r="M25" i="3"/>
  <c r="I13" i="7" l="1"/>
  <c r="I27" i="7"/>
  <c r="I31" i="7"/>
  <c r="H13" i="7"/>
  <c r="H27" i="7"/>
  <c r="H31" i="7"/>
  <c r="I9" i="7"/>
  <c r="H9" i="7"/>
  <c r="H145" i="2" l="1"/>
  <c r="G55" i="7"/>
  <c r="F27" i="3"/>
  <c r="C27" i="3"/>
  <c r="C26" i="3"/>
  <c r="I166" i="2" l="1"/>
  <c r="I165" i="2" s="1"/>
  <c r="H154" i="2"/>
  <c r="H84" i="2"/>
  <c r="H109" i="2"/>
  <c r="H91" i="2"/>
  <c r="H64" i="2"/>
  <c r="H50" i="2"/>
  <c r="N20" i="3"/>
  <c r="M20" i="3"/>
  <c r="K20" i="3"/>
  <c r="J20" i="3"/>
  <c r="I20" i="3"/>
  <c r="H20" i="3"/>
  <c r="G20" i="3"/>
  <c r="F20" i="3"/>
  <c r="C20" i="3"/>
  <c r="E20" i="3"/>
  <c r="D19" i="3"/>
  <c r="D20" i="3" s="1"/>
  <c r="H15" i="3"/>
  <c r="L15" i="3" s="1"/>
  <c r="L14" i="3" s="1"/>
  <c r="G49" i="7"/>
  <c r="D50" i="8"/>
  <c r="D49" i="8" s="1"/>
  <c r="D48" i="8" s="1"/>
  <c r="D47" i="8" s="1"/>
  <c r="D45" i="8"/>
  <c r="D44" i="8" s="1"/>
  <c r="D43" i="8" s="1"/>
  <c r="D42" i="8" s="1"/>
  <c r="D40" i="8"/>
  <c r="D39" i="8" s="1"/>
  <c r="D38" i="8" s="1"/>
  <c r="D37" i="8" s="1"/>
  <c r="D30" i="8"/>
  <c r="D29" i="8" s="1"/>
  <c r="D28" i="8" s="1"/>
  <c r="D27" i="8" s="1"/>
  <c r="D23" i="8"/>
  <c r="D21" i="8"/>
  <c r="D19" i="8"/>
  <c r="D14" i="8"/>
  <c r="D13" i="8" s="1"/>
  <c r="D12" i="8" s="1"/>
  <c r="D11" i="8" s="1"/>
  <c r="D7" i="8"/>
  <c r="D6" i="8" s="1"/>
  <c r="D5" i="8" s="1"/>
  <c r="D4" i="8" s="1"/>
  <c r="H185" i="2"/>
  <c r="H183" i="2"/>
  <c r="H179" i="2"/>
  <c r="H177" i="2"/>
  <c r="H175" i="2"/>
  <c r="I160" i="2"/>
  <c r="I159" i="2" s="1"/>
  <c r="I158" i="2" s="1"/>
  <c r="H157" i="2" s="1"/>
  <c r="H150" i="2"/>
  <c r="I148" i="2"/>
  <c r="H146" i="2"/>
  <c r="H128" i="2"/>
  <c r="H117" i="2"/>
  <c r="H112" i="2"/>
  <c r="H102" i="2"/>
  <c r="I105" i="2"/>
  <c r="I104" i="2" s="1"/>
  <c r="H100" i="2"/>
  <c r="H87" i="2"/>
  <c r="H78" i="2"/>
  <c r="H77" i="2" s="1"/>
  <c r="G25" i="7" s="1"/>
  <c r="H75" i="2"/>
  <c r="H73" i="2"/>
  <c r="H71" i="2"/>
  <c r="H67" i="2"/>
  <c r="H60" i="2"/>
  <c r="H59" i="2" s="1"/>
  <c r="H56" i="2"/>
  <c r="H52" i="2"/>
  <c r="H41" i="2"/>
  <c r="H34" i="2"/>
  <c r="H32" i="2"/>
  <c r="H24" i="2"/>
  <c r="H18" i="2"/>
  <c r="H14" i="2"/>
  <c r="H11" i="2"/>
  <c r="H10" i="2" s="1"/>
  <c r="G27" i="1"/>
  <c r="H27" i="1"/>
  <c r="I27" i="1"/>
  <c r="J27" i="1"/>
  <c r="G30" i="7" l="1"/>
  <c r="G29" i="3"/>
  <c r="D26" i="3"/>
  <c r="H174" i="2"/>
  <c r="G26" i="3" s="1"/>
  <c r="H156" i="2"/>
  <c r="H153" i="2"/>
  <c r="H127" i="2"/>
  <c r="H116" i="2"/>
  <c r="H40" i="2"/>
  <c r="D28" i="3" s="1"/>
  <c r="L28" i="3" s="1"/>
  <c r="G12" i="3"/>
  <c r="C10" i="3"/>
  <c r="I164" i="2"/>
  <c r="I163" i="2" s="1"/>
  <c r="I162" i="2" s="1"/>
  <c r="G71" i="7"/>
  <c r="G69" i="7" s="1"/>
  <c r="G68" i="7" s="1"/>
  <c r="G67" i="7" s="1"/>
  <c r="H66" i="2"/>
  <c r="H49" i="2"/>
  <c r="E27" i="3" s="1"/>
  <c r="H182" i="2"/>
  <c r="H115" i="2"/>
  <c r="H83" i="2"/>
  <c r="G61" i="7"/>
  <c r="G59" i="7" s="1"/>
  <c r="G58" i="7" s="1"/>
  <c r="G57" i="7" s="1"/>
  <c r="G66" i="7"/>
  <c r="G64" i="7" s="1"/>
  <c r="G63" i="7" s="1"/>
  <c r="H108" i="2"/>
  <c r="G31" i="3" s="1"/>
  <c r="L31" i="3" s="1"/>
  <c r="D12" i="3"/>
  <c r="L12" i="3" s="1"/>
  <c r="D18" i="8"/>
  <c r="D17" i="8" s="1"/>
  <c r="D16" i="8" s="1"/>
  <c r="D3" i="8" s="1"/>
  <c r="D2" i="8" s="1"/>
  <c r="C13" i="3"/>
  <c r="L13" i="3" s="1"/>
  <c r="E11" i="3"/>
  <c r="L11" i="3" s="1"/>
  <c r="L19" i="3"/>
  <c r="L20" i="3" s="1"/>
  <c r="H13" i="2"/>
  <c r="D27" i="3" s="1"/>
  <c r="H58" i="2"/>
  <c r="F14" i="1"/>
  <c r="F27" i="1" s="1"/>
  <c r="C13" i="5"/>
  <c r="B13" i="5"/>
  <c r="F9" i="7"/>
  <c r="F8" i="7" s="1"/>
  <c r="F7" i="7" s="1"/>
  <c r="H8" i="7"/>
  <c r="H7" i="7" s="1"/>
  <c r="I8" i="7"/>
  <c r="I7" i="7" s="1"/>
  <c r="F15" i="7"/>
  <c r="I14" i="7"/>
  <c r="F18" i="7"/>
  <c r="H18" i="7"/>
  <c r="I18" i="7"/>
  <c r="F21" i="7"/>
  <c r="F20" i="7" s="1"/>
  <c r="F24" i="7"/>
  <c r="G24" i="7"/>
  <c r="H24" i="7"/>
  <c r="I24" i="7"/>
  <c r="F27" i="7"/>
  <c r="H26" i="7"/>
  <c r="F31" i="7"/>
  <c r="F34" i="7"/>
  <c r="H34" i="7"/>
  <c r="I34" i="7"/>
  <c r="F38" i="7"/>
  <c r="G38" i="7"/>
  <c r="H38" i="7"/>
  <c r="I38" i="7"/>
  <c r="F41" i="7"/>
  <c r="H41" i="7"/>
  <c r="H40" i="7" s="1"/>
  <c r="I41" i="7"/>
  <c r="F44" i="7"/>
  <c r="H44" i="7"/>
  <c r="I44" i="7"/>
  <c r="F47" i="7"/>
  <c r="G47" i="7"/>
  <c r="H47" i="7"/>
  <c r="H46" i="7" s="1"/>
  <c r="I47" i="7"/>
  <c r="I46" i="7" s="1"/>
  <c r="F50" i="7"/>
  <c r="G50" i="7"/>
  <c r="H50" i="7"/>
  <c r="I50" i="7"/>
  <c r="F53" i="7"/>
  <c r="F52" i="7" s="1"/>
  <c r="H53" i="7"/>
  <c r="H52" i="7" s="1"/>
  <c r="I53" i="7"/>
  <c r="I52" i="7" s="1"/>
  <c r="F59" i="7"/>
  <c r="F58" i="7" s="1"/>
  <c r="F57" i="7" s="1"/>
  <c r="H58" i="7"/>
  <c r="H57" i="7" s="1"/>
  <c r="I58" i="7"/>
  <c r="I57" i="7" s="1"/>
  <c r="F64" i="7"/>
  <c r="F63" i="7" s="1"/>
  <c r="F62" i="7" s="1"/>
  <c r="F69" i="7"/>
  <c r="F68" i="7" s="1"/>
  <c r="F67" i="7" s="1"/>
  <c r="H67" i="7"/>
  <c r="I67" i="7"/>
  <c r="E69" i="7"/>
  <c r="E68" i="7" s="1"/>
  <c r="E67" i="7" s="1"/>
  <c r="E64" i="7"/>
  <c r="E63" i="7" s="1"/>
  <c r="E62" i="7" s="1"/>
  <c r="E59" i="7"/>
  <c r="E58" i="7" s="1"/>
  <c r="E57" i="7" s="1"/>
  <c r="E53" i="7"/>
  <c r="E52" i="7" s="1"/>
  <c r="E50" i="7"/>
  <c r="E47" i="7"/>
  <c r="E44" i="7"/>
  <c r="E41" i="7"/>
  <c r="E38" i="7"/>
  <c r="E34" i="7"/>
  <c r="E31" i="7"/>
  <c r="E27" i="7"/>
  <c r="E24" i="7"/>
  <c r="E21" i="7"/>
  <c r="E20" i="7" s="1"/>
  <c r="E18" i="7"/>
  <c r="E15" i="7"/>
  <c r="E9" i="7"/>
  <c r="E8" i="7" s="1"/>
  <c r="E7" i="7" s="1"/>
  <c r="E14" i="7"/>
  <c r="L26" i="3" l="1"/>
  <c r="L29" i="3"/>
  <c r="G32" i="3"/>
  <c r="L27" i="3"/>
  <c r="H173" i="2"/>
  <c r="H172" i="2" s="1"/>
  <c r="G36" i="7"/>
  <c r="G56" i="7"/>
  <c r="H126" i="2"/>
  <c r="H114" i="2"/>
  <c r="H107" i="2"/>
  <c r="H63" i="2"/>
  <c r="H48" i="2"/>
  <c r="H47" i="2" s="1"/>
  <c r="G12" i="7"/>
  <c r="H33" i="7"/>
  <c r="F10" i="3"/>
  <c r="L10" i="3" s="1"/>
  <c r="G15" i="7"/>
  <c r="G14" i="7" s="1"/>
  <c r="G29" i="7"/>
  <c r="G27" i="7" s="1"/>
  <c r="H82" i="2"/>
  <c r="G35" i="7"/>
  <c r="G43" i="7"/>
  <c r="G41" i="7" s="1"/>
  <c r="G40" i="7" s="1"/>
  <c r="G32" i="7"/>
  <c r="G31" i="7" s="1"/>
  <c r="G19" i="7"/>
  <c r="G18" i="7" s="1"/>
  <c r="H144" i="2"/>
  <c r="I40" i="7"/>
  <c r="I33" i="7"/>
  <c r="I26" i="7"/>
  <c r="I6" i="7" s="1"/>
  <c r="H20" i="7"/>
  <c r="G46" i="7"/>
  <c r="F26" i="7"/>
  <c r="H14" i="7"/>
  <c r="E11" i="5" s="1"/>
  <c r="E10" i="5" s="1"/>
  <c r="E26" i="7"/>
  <c r="B12" i="5" s="1"/>
  <c r="B11" i="5" s="1"/>
  <c r="B10" i="5" s="1"/>
  <c r="F46" i="7"/>
  <c r="F40" i="7"/>
  <c r="F33" i="7"/>
  <c r="I20" i="7"/>
  <c r="F14" i="7"/>
  <c r="F13" i="7" s="1"/>
  <c r="F6" i="7" s="1"/>
  <c r="H62" i="2"/>
  <c r="L18" i="3"/>
  <c r="G21" i="7"/>
  <c r="G20" i="7" s="1"/>
  <c r="H9" i="2"/>
  <c r="H8" i="2" s="1"/>
  <c r="G11" i="7"/>
  <c r="H6" i="7"/>
  <c r="E46" i="7"/>
  <c r="E40" i="7"/>
  <c r="E33" i="7"/>
  <c r="J25" i="3"/>
  <c r="F12" i="1" s="1"/>
  <c r="K25" i="3"/>
  <c r="G12" i="1" s="1"/>
  <c r="I12" i="1"/>
  <c r="J12" i="1"/>
  <c r="N30" i="3"/>
  <c r="N14" i="3"/>
  <c r="N9" i="3"/>
  <c r="M30" i="3"/>
  <c r="M14" i="3"/>
  <c r="M9" i="3"/>
  <c r="M16" i="3" s="1"/>
  <c r="H30" i="3"/>
  <c r="F30" i="3"/>
  <c r="L30" i="3"/>
  <c r="H13" i="1" s="1"/>
  <c r="K30" i="3"/>
  <c r="G13" i="1" s="1"/>
  <c r="J30" i="3"/>
  <c r="F13" i="1" s="1"/>
  <c r="I30" i="3"/>
  <c r="G30" i="3"/>
  <c r="E30" i="3"/>
  <c r="D30" i="3"/>
  <c r="J13" i="1" l="1"/>
  <c r="N32" i="3"/>
  <c r="I13" i="1"/>
  <c r="M32" i="3"/>
  <c r="L25" i="3"/>
  <c r="H12" i="1" s="1"/>
  <c r="N16" i="3"/>
  <c r="G34" i="7"/>
  <c r="G33" i="7" s="1"/>
  <c r="H171" i="2"/>
  <c r="G53" i="7"/>
  <c r="G52" i="7" s="1"/>
  <c r="H143" i="2"/>
  <c r="H125" i="2"/>
  <c r="H81" i="2"/>
  <c r="H6" i="2" s="1"/>
  <c r="H5" i="2" s="1"/>
  <c r="H7" i="2"/>
  <c r="G26" i="7"/>
  <c r="G13" i="7" s="1"/>
  <c r="H46" i="2"/>
  <c r="G9" i="7"/>
  <c r="G8" i="7" s="1"/>
  <c r="C12" i="5"/>
  <c r="C11" i="5" s="1"/>
  <c r="C10" i="5" s="1"/>
  <c r="F11" i="5"/>
  <c r="F10" i="5" s="1"/>
  <c r="E13" i="7"/>
  <c r="E6" i="7" s="1"/>
  <c r="I25" i="3"/>
  <c r="I32" i="3" s="1"/>
  <c r="K32" i="3"/>
  <c r="J32" i="3"/>
  <c r="F25" i="3"/>
  <c r="F32" i="3" s="1"/>
  <c r="H25" i="3"/>
  <c r="H32" i="3" s="1"/>
  <c r="C30" i="3"/>
  <c r="G25" i="3"/>
  <c r="E25" i="3"/>
  <c r="E32" i="3" s="1"/>
  <c r="H142" i="2" l="1"/>
  <c r="H124" i="2"/>
  <c r="H2" i="2"/>
  <c r="G7" i="7"/>
  <c r="G6" i="7" s="1"/>
  <c r="D11" i="5"/>
  <c r="D10" i="5" s="1"/>
  <c r="C25" i="3"/>
  <c r="C32" i="3" s="1"/>
  <c r="J14" i="3" l="1"/>
  <c r="K14" i="3"/>
  <c r="I14" i="3"/>
  <c r="G14" i="3"/>
  <c r="F14" i="3"/>
  <c r="E14" i="3"/>
  <c r="D14" i="3"/>
  <c r="C14" i="3"/>
  <c r="H14" i="3" l="1"/>
  <c r="E9" i="3"/>
  <c r="E16" i="3" s="1"/>
  <c r="I9" i="3"/>
  <c r="I16" i="3" s="1"/>
  <c r="K9" i="3"/>
  <c r="K16" i="3" s="1"/>
  <c r="L9" i="3"/>
  <c r="L16" i="3" s="1"/>
  <c r="H9" i="3"/>
  <c r="H16" i="3" s="1"/>
  <c r="D9" i="3"/>
  <c r="D16" i="3" s="1"/>
  <c r="J9" i="3"/>
  <c r="J16" i="3" s="1"/>
  <c r="G9" i="3"/>
  <c r="G16" i="3" s="1"/>
  <c r="C9" i="3"/>
  <c r="C16" i="3" s="1"/>
  <c r="F9" i="3"/>
  <c r="F16" i="3" s="1"/>
  <c r="D25" i="3"/>
  <c r="D32" i="3" s="1"/>
  <c r="L32" i="3" s="1"/>
</calcChain>
</file>

<file path=xl/sharedStrings.xml><?xml version="1.0" encoding="utf-8"?>
<sst xmlns="http://schemas.openxmlformats.org/spreadsheetml/2006/main" count="697" uniqueCount="401">
  <si>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</si>
  <si>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</si>
  <si>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</si>
  <si>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</si>
  <si>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</si>
  <si>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</si>
  <si>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</si>
  <si>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</si>
  <si>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</si>
  <si>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</si>
  <si>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</si>
  <si>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</si>
  <si>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Izvršenje 2021.</t>
  </si>
  <si>
    <t>Plan 2022.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</si>
  <si>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</si>
  <si>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</si>
  <si>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</si>
  <si>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</si>
  <si>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</si>
  <si>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</si>
  <si>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</si>
  <si>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</si>
  <si>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</si>
  <si>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</si>
  <si>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</si>
  <si>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</si>
  <si>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</si>
  <si>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</si>
  <si>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</si>
  <si>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</si>
  <si>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</si>
  <si>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</si>
  <si>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</si>
  <si>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</si>
  <si>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</si>
  <si>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</si>
  <si>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</si>
  <si>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</si>
  <si>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</si>
  <si>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</si>
  <si>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</si>
  <si>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</si>
  <si>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Izvršenje 2021.**</t>
  </si>
  <si>
    <t>Plan 2022.**</t>
  </si>
  <si>
    <t>UKUPAN DONOS VIŠKA / MANJKA IZ PRETHODNE(IH) GODINE***</t>
  </si>
  <si>
    <t>EUR/KN*</t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</si>
  <si>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</si>
  <si>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</si>
  <si>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za 2023.</t>
  </si>
  <si>
    <t>Projekcija 
za 2024.</t>
  </si>
  <si>
    <t>Projekcija 
za 2025.</t>
  </si>
  <si>
    <t>Prihodi od prodaje proizvedene dugotrajne imovine</t>
  </si>
  <si>
    <t>Pomoći iz inozemstva i od subjekata unutar općeg proračuna</t>
  </si>
  <si>
    <t>FINANCIJSKI PLAN PRORAČUNSKOG KORISNIKA JEDINICE LOKALNE I PODRUČNE (REGIONALNE) SAMOUPRAVE 
ZA 2023. I PROJEKCIJA ZA 2024. I 2025. GODINU</t>
  </si>
  <si>
    <t>Rashodi za nabavu proizvedene dugotrajne imovine</t>
  </si>
  <si>
    <t>C) PRENESENI VIŠAK ILI PRENESENI MANJAK I VIŠEGODIŠNJI PLAN URAVNOTEŽENJA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</si>
  <si>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</si>
  <si>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Naziv</t>
  </si>
  <si>
    <t>Broj konta</t>
  </si>
  <si>
    <t>Vrsta prihoda/rashoda</t>
  </si>
  <si>
    <t>Prihodi za posebne namjene</t>
  </si>
  <si>
    <t>Pomoći</t>
  </si>
  <si>
    <t xml:space="preserve">Donacije </t>
  </si>
  <si>
    <t xml:space="preserve">Prihodi od prodaje  nefinancijske imovine </t>
  </si>
  <si>
    <t>Prihodi od upr.i admin.pristojbi, pristojbi po posebnim propisima i naknada</t>
  </si>
  <si>
    <t>Prihodi od prodaje proizvoda i robe te pruženih usluga i prihodi od donacija</t>
  </si>
  <si>
    <t>Prihodi od nadležnog proračuna i od HZZO temeljem ugovornih obveza</t>
  </si>
  <si>
    <t>UKUPNO PRIHODI</t>
  </si>
  <si>
    <t>Vlastiti izvori</t>
  </si>
  <si>
    <t>Rezultat poslovanja</t>
  </si>
  <si>
    <t>UKUPNO PRIHODI + VIŠAK</t>
  </si>
  <si>
    <t>PLAN RASHODA I IZDATAKA</t>
  </si>
  <si>
    <t>Donacije</t>
  </si>
  <si>
    <t xml:space="preserve">Prihodi od nefinancijske imovine </t>
  </si>
  <si>
    <t>Financijski  rashodi</t>
  </si>
  <si>
    <t>Rashodi za nabavu proizvedene dugotrajne  imovine</t>
  </si>
  <si>
    <t>UKUPNO RASHODI</t>
  </si>
  <si>
    <t>PROJEKCIJA PLANA 2024</t>
  </si>
  <si>
    <t>PROJEKCIJA PLANA 2025</t>
  </si>
  <si>
    <t>PROGRAM 6000</t>
  </si>
  <si>
    <t>Odgoj i obrazovanje</t>
  </si>
  <si>
    <t>POMOĆI-PK</t>
  </si>
  <si>
    <t>Izvor financiranja: 5.2.</t>
  </si>
  <si>
    <t>Izvor financiranja: 3.1.</t>
  </si>
  <si>
    <t>VLASTITI PRIHODI-Pk</t>
  </si>
  <si>
    <t>Izvor financiranja: 4.2</t>
  </si>
  <si>
    <t>PRIHODI ZA POSEBNE NAMJENE</t>
  </si>
  <si>
    <t>IZVRŠENJE 2021</t>
  </si>
  <si>
    <t>PLAN 2022</t>
  </si>
  <si>
    <t>PLAN ZA 2023</t>
  </si>
  <si>
    <t>Aktivnost A600002</t>
  </si>
  <si>
    <t>Osnovno školstvo</t>
  </si>
  <si>
    <t>Aktivnost A600006</t>
  </si>
  <si>
    <t>DECENTRALIZIRANA SREDSTVA</t>
  </si>
  <si>
    <t>Osnovno školstvo-financiranje iznad minimalnog standarda</t>
  </si>
  <si>
    <t>Izvor financiranja: 5.3</t>
  </si>
  <si>
    <t>POMOĆI-PLAĆE  MZO</t>
  </si>
  <si>
    <t>Izvor financiranja: 6.2</t>
  </si>
  <si>
    <t>DONACIJE</t>
  </si>
  <si>
    <t>Izvor financiranja: 7.2</t>
  </si>
  <si>
    <t>Aktivnost A600011</t>
  </si>
  <si>
    <t>POMOĆNICI U NASTAVI</t>
  </si>
  <si>
    <t>Izvor financiranja: 5.1.</t>
  </si>
  <si>
    <t>POMOĆI BPŽ</t>
  </si>
  <si>
    <t>Aktivnost A600012</t>
  </si>
  <si>
    <t>OSIGURANJE ŠKOLSKE PREHRANE ZA DJECU U RIZIKU OD SIROMAŠTVA</t>
  </si>
  <si>
    <t>Aktivnost A600014</t>
  </si>
  <si>
    <t>PROJEKT "ŠKOLSKA SHEMA"</t>
  </si>
  <si>
    <t>Aktivnost A600027</t>
  </si>
  <si>
    <t>PROJEKT "MEDNI DAN"</t>
  </si>
  <si>
    <t>09 OBRAZOVANJE</t>
  </si>
  <si>
    <t>091 Predškolsko i osnovno obrazovanje</t>
  </si>
  <si>
    <t>096 Dodatne usluge u obrazovanju</t>
  </si>
  <si>
    <t>KONTO</t>
  </si>
  <si>
    <t>POZICIJA</t>
  </si>
  <si>
    <t>VRSTA RASHODA / IZDATAKA</t>
  </si>
  <si>
    <t>Razdjel 006 UO ZA OBRAZOVANJE, ŠPORT I KULTURU</t>
  </si>
  <si>
    <t>Glava 00601 OSNOVNE ŠKOLE</t>
  </si>
  <si>
    <t>Glavni program A05 OBRAZOVANJE, ŠPORT I KULTURA</t>
  </si>
  <si>
    <t>Program 6000 Odgoj i obrazovanje</t>
  </si>
  <si>
    <t>Aktivnost A600002 Osnovno školstvo</t>
  </si>
  <si>
    <t>Izvor  5.2. DECENTRALIZIRANA SREDSTVA</t>
  </si>
  <si>
    <t>3</t>
  </si>
  <si>
    <t xml:space="preserve">Rashodi poslovanja </t>
  </si>
  <si>
    <t>31</t>
  </si>
  <si>
    <t xml:space="preserve">Rashodi za zaposlene </t>
  </si>
  <si>
    <t>312</t>
  </si>
  <si>
    <t>Ostali rashodi za zaposlene</t>
  </si>
  <si>
    <t>3121</t>
  </si>
  <si>
    <t>Ostali rahodi za zaposlene</t>
  </si>
  <si>
    <t>32</t>
  </si>
  <si>
    <t>321</t>
  </si>
  <si>
    <t xml:space="preserve">Naknade troškova zaposlenima </t>
  </si>
  <si>
    <t>3211</t>
  </si>
  <si>
    <t>Službena putovanja</t>
  </si>
  <si>
    <t>3213</t>
  </si>
  <si>
    <t>Stručno usavršavanje zaposlenika</t>
  </si>
  <si>
    <t>3214</t>
  </si>
  <si>
    <t>Ostale naknade troškova zaposlenima</t>
  </si>
  <si>
    <t>322</t>
  </si>
  <si>
    <t xml:space="preserve">Rashodi za materijal i energiju 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</si>
  <si>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</si>
  <si>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</si>
  <si>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</si>
  <si>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</si>
  <si>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</si>
  <si>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</si>
  <si>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</si>
  <si>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</si>
  <si>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</si>
  <si>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 , radna i zaštitna odjeća i obuća</t>
  </si>
  <si>
    <t>323</t>
  </si>
  <si>
    <t xml:space="preserve">Rashodi za usluge 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</si>
  <si>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</si>
  <si>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</si>
  <si>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</si>
  <si>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</si>
  <si>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</si>
  <si>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</si>
  <si>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</si>
  <si>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</si>
  <si>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3236</t>
  </si>
  <si>
    <t>Zdravstvene i veterinarske usluge</t>
  </si>
  <si>
    <t>Intelektualne i osobne usluge</t>
  </si>
  <si>
    <t>3238</t>
  </si>
  <si>
    <t>Računalne usluge</t>
  </si>
  <si>
    <t>3239</t>
  </si>
  <si>
    <t>Ostale usluge</t>
  </si>
  <si>
    <t>324</t>
  </si>
  <si>
    <t xml:space="preserve">Naknade troškova osobama izvan radnog odnosa </t>
  </si>
  <si>
    <t>3241</t>
  </si>
  <si>
    <t>Naknade troškova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</si>
  <si>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</si>
  <si>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</si>
  <si>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</si>
  <si>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</si>
  <si>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</si>
  <si>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</si>
  <si>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</si>
  <si>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3295</t>
  </si>
  <si>
    <t>Pristojbe i naknade</t>
  </si>
  <si>
    <t>3299</t>
  </si>
  <si>
    <t>34</t>
  </si>
  <si>
    <t xml:space="preserve">Financijski rashodi 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</si>
  <si>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</si>
  <si>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</si>
  <si>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</si>
  <si>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</si>
  <si>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</si>
  <si>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</si>
  <si>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3434</t>
  </si>
  <si>
    <t>Ostali nespomenuti financijski rashodi</t>
  </si>
  <si>
    <t>Aktivnost A600006 Financiranje iznad minimalnog standarda-osnovno školstvo</t>
  </si>
  <si>
    <t>Izvor  3.1. VLASTITI PRIHODI- PK</t>
  </si>
  <si>
    <t>Naknade troškova zaposlenima</t>
  </si>
  <si>
    <t>Financijski rashodi</t>
  </si>
  <si>
    <t>4</t>
  </si>
  <si>
    <t xml:space="preserve">Rashodi za nabavu nefinancijske imovine </t>
  </si>
  <si>
    <t>42</t>
  </si>
  <si>
    <t>422</t>
  </si>
  <si>
    <t>4221</t>
  </si>
  <si>
    <t>Sportska i glazbena oprema</t>
  </si>
  <si>
    <t>4227</t>
  </si>
  <si>
    <t>424</t>
  </si>
  <si>
    <t xml:space="preserve">Knjige, umjetnička djela i ostale izložbene vrijednosti </t>
  </si>
  <si>
    <t>4241</t>
  </si>
  <si>
    <t>Knjige</t>
  </si>
  <si>
    <t>Izvor  4.2. PRIHODI ZA POSEBNE NAMJENE - PK</t>
  </si>
  <si>
    <t>3222</t>
  </si>
  <si>
    <t>Materijal i sirovine</t>
  </si>
  <si>
    <t>Naknade troškova osobama izvan radnog odnosa</t>
  </si>
  <si>
    <t xml:space="preserve">Postrojenja i oprema </t>
  </si>
  <si>
    <t>Uređaji,strojevi i oprema za ostale namjene</t>
  </si>
  <si>
    <t>Izvor  5.3. POMOĆI - PK</t>
  </si>
  <si>
    <t>311</t>
  </si>
  <si>
    <t>Plaće (Bruto) Plaće (Bruto)</t>
  </si>
  <si>
    <t>3111</t>
  </si>
  <si>
    <t>Plaće za redovan rad</t>
  </si>
  <si>
    <t xml:space="preserve">Materijalni rashodi </t>
  </si>
  <si>
    <t>Rashodi za materijal i energiju</t>
  </si>
  <si>
    <t>Naknade građanima i kućanstvima na temelju osiguranja i druge nagknade</t>
  </si>
  <si>
    <t>Ostale naknade građanima i kućanstvima iz proračuna</t>
  </si>
  <si>
    <t>Naknade građanima i kućanstvima u naravi</t>
  </si>
  <si>
    <t xml:space="preserve">Ostali nespomenuti rashodi poslovanja </t>
  </si>
  <si>
    <t>UREDSKA OPREMA I NAMJEŠTAJ</t>
  </si>
  <si>
    <t>Izvor  6.2. DONACIJE - PK</t>
  </si>
  <si>
    <t>Uredska oprema i namještaj</t>
  </si>
  <si>
    <t>Izvor  7.2. PRIHODI OD PRODAJE NEFINANCIJSKE IMOVINE -PK</t>
  </si>
  <si>
    <t>Rashodi za usluge</t>
  </si>
  <si>
    <t>R0586</t>
  </si>
  <si>
    <t>Aktivnost A600012 Osiguranje školske prehrane za djecu u riziku od siromaštva</t>
  </si>
  <si>
    <t>Izvor  5.1. POMOĆI - BPŽ</t>
  </si>
  <si>
    <t>Kapitalni projekt K600003 Ulaganja u osnovne škole</t>
  </si>
  <si>
    <t xml:space="preserve">Rashodi za nabavu proizvedene dugotrajne imovine </t>
  </si>
  <si>
    <t>Školska oprema i namještaj</t>
  </si>
  <si>
    <t>45</t>
  </si>
  <si>
    <t>Rashodi za dodatna ulaganja na nefinancijskoj imovini</t>
  </si>
  <si>
    <t>451</t>
  </si>
  <si>
    <t xml:space="preserve">Dodatna ulaganja na građevinskim objektima </t>
  </si>
  <si>
    <t>4511</t>
  </si>
  <si>
    <t>Sanacija školskih građevina</t>
  </si>
  <si>
    <t>Glava 00604 OSTALE JAVNE POTREBE U OBRAZOVANJU,ŠPORTU I KULTURI</t>
  </si>
  <si>
    <t>Aktivnost A600011 Pomoćnici u nastavi</t>
  </si>
  <si>
    <t xml:space="preserve">Plaće (Bruto) </t>
  </si>
  <si>
    <t>313</t>
  </si>
  <si>
    <t xml:space="preserve">Doprinosi na plaće </t>
  </si>
  <si>
    <t>3132</t>
  </si>
  <si>
    <t>Doprinosi za obvezno zdravstveno osiguranje</t>
  </si>
  <si>
    <t>3133</t>
  </si>
  <si>
    <t>Doprinosi za obvezno osiguranje u slučaju nezaposlenosti</t>
  </si>
  <si>
    <t>3212</t>
  </si>
  <si>
    <t>Naknade za prijevoz, za rad na terenu iodvojeni život</t>
  </si>
  <si>
    <t>Aktivnost A600014     Projekt "Školska shema"</t>
  </si>
  <si>
    <t>Aktivnost A600027     Projekt "Medni dan"</t>
  </si>
  <si>
    <t>Rashodi posovanja</t>
  </si>
  <si>
    <t>Aktivnost A600002            Plaće zaposlenika - Ministarstvo znanosti i obrazovanja</t>
  </si>
  <si>
    <t>Izvor  MZO</t>
  </si>
  <si>
    <t xml:space="preserve">Ostali rashodi za zaposlene </t>
  </si>
  <si>
    <t>VRSTA PRIHODA / PRIMITAKA</t>
  </si>
  <si>
    <t>Razdjel 000 PRIHODI</t>
  </si>
  <si>
    <t>Glava 00002 PRIHODI - PK</t>
  </si>
  <si>
    <t>6</t>
  </si>
  <si>
    <t xml:space="preserve">Prihodi poslovanja </t>
  </si>
  <si>
    <t>66</t>
  </si>
  <si>
    <t xml:space="preserve">Prihodi od prodaje proizvoda i robe te pruženih usluga i prihodi od donacija </t>
  </si>
  <si>
    <t>661</t>
  </si>
  <si>
    <t>Prihodi od prodaje proizvoda i robe te pruženih usluga Prihodi od prodaje proizvoda i robe te pružen</t>
  </si>
  <si>
    <t>6614</t>
  </si>
  <si>
    <t>Prihodi od prodaje proizvoda i robe</t>
  </si>
  <si>
    <t>Višak prihoda</t>
  </si>
  <si>
    <t>65</t>
  </si>
  <si>
    <t xml:space="preserve">Prihodi od upravnih i administrativnih pristojbi, pristojbi po posebnim propisima i naknada </t>
  </si>
  <si>
    <t>652</t>
  </si>
  <si>
    <t>Prihodi po posebnim propisima</t>
  </si>
  <si>
    <t>6526</t>
  </si>
  <si>
    <t>Ostali nespomenuti prihodi</t>
  </si>
  <si>
    <t>63</t>
  </si>
  <si>
    <t xml:space="preserve">Pomoći iz inozemstva i od subjekata unutar općeg proračuna </t>
  </si>
  <si>
    <t>633</t>
  </si>
  <si>
    <t xml:space="preserve">Pomoći proračunu iz drugih proračuna </t>
  </si>
  <si>
    <t>6331</t>
  </si>
  <si>
    <t>P0232</t>
  </si>
  <si>
    <t>Tekuće pomoći iz proračuna</t>
  </si>
  <si>
    <t>634</t>
  </si>
  <si>
    <t xml:space="preserve">Pomoći od izvanproračunskih korisnika </t>
  </si>
  <si>
    <t>6341</t>
  </si>
  <si>
    <t>Tekuće pomoći od ostalih subjekata unutar općeg proračuna</t>
  </si>
  <si>
    <t>636</t>
  </si>
  <si>
    <t>Pomoći proračunskim korisnicima iz proračuna koji im nije nadležan</t>
  </si>
  <si>
    <t>6361</t>
  </si>
  <si>
    <t>Tekuće pomoći proračunskim korisnicima iz proračuna koji imnenadležan</t>
  </si>
  <si>
    <t>Kapitalne pomoći proračunskim korisnicima iz proračuna koji imnenadležan</t>
  </si>
  <si>
    <t xml:space="preserve">Višak prihoda </t>
  </si>
  <si>
    <t>663</t>
  </si>
  <si>
    <t xml:space="preserve">Donacije od pravnih i fizičkih osoba izvan općeg proračuna </t>
  </si>
  <si>
    <t>6631</t>
  </si>
  <si>
    <t>Tekuće donacije</t>
  </si>
  <si>
    <t>7</t>
  </si>
  <si>
    <t xml:space="preserve">Prihodi od prodaje nefinancijske imovine </t>
  </si>
  <si>
    <t>72</t>
  </si>
  <si>
    <t>Prihodi od prodaje proizvedene dugotrajne imovine Prihodi od prodaje proizvedene dugotrajne imovine</t>
  </si>
  <si>
    <t>721</t>
  </si>
  <si>
    <t xml:space="preserve">Prihodi od prodaje građevinskih objekata </t>
  </si>
  <si>
    <t>Stambeni objekti</t>
  </si>
  <si>
    <t>Prijenosi između proračunskih korisnika istog proračuna</t>
  </si>
  <si>
    <t>Tekući prijenosi između proračunskih korisnika istog proračuna temeljem prijenosa EU sredstava</t>
  </si>
  <si>
    <t>Prihodi proračuna</t>
  </si>
  <si>
    <t>Prihodi iz proračuna za financiranje redovne djelatnosti proračunskih korisnika</t>
  </si>
  <si>
    <t>Prihodi za financiranje rashoda poslovanja</t>
  </si>
  <si>
    <t>Izvor  MZO - Plaće zaposlenika</t>
  </si>
  <si>
    <t>PLAN 2023.</t>
  </si>
  <si>
    <t>Proračunski korisnik11880 OŠ MARKOVAC, VRBOVA</t>
  </si>
  <si>
    <t>R0254-01</t>
  </si>
  <si>
    <t>R0254</t>
  </si>
  <si>
    <t>R0255</t>
  </si>
  <si>
    <t>R3856</t>
  </si>
  <si>
    <t>R0256</t>
  </si>
  <si>
    <t>R0257</t>
  </si>
  <si>
    <t>R0258</t>
  </si>
  <si>
    <t>R0259</t>
  </si>
  <si>
    <t>R2546</t>
  </si>
  <si>
    <t>R0260</t>
  </si>
  <si>
    <t>R0261</t>
  </si>
  <si>
    <t>R0262</t>
  </si>
  <si>
    <t>R0263</t>
  </si>
  <si>
    <t>R0265</t>
  </si>
  <si>
    <t>R0264</t>
  </si>
  <si>
    <t>R0266</t>
  </si>
  <si>
    <t>R2960</t>
  </si>
  <si>
    <t>R0267</t>
  </si>
  <si>
    <t>R0268</t>
  </si>
  <si>
    <t>R0269</t>
  </si>
  <si>
    <t xml:space="preserve">Članarine i norme </t>
  </si>
  <si>
    <t>R2587</t>
  </si>
  <si>
    <t>R0270</t>
  </si>
  <si>
    <t>R2547</t>
  </si>
  <si>
    <t>R2548</t>
  </si>
  <si>
    <t>R0271</t>
  </si>
  <si>
    <t>R4639</t>
  </si>
  <si>
    <t>R4343</t>
  </si>
  <si>
    <t>R2648</t>
  </si>
  <si>
    <t>R4344</t>
  </si>
  <si>
    <t>R4345</t>
  </si>
  <si>
    <t>Rasgodi poslovanja</t>
  </si>
  <si>
    <t>R2051</t>
  </si>
  <si>
    <t>R2843</t>
  </si>
  <si>
    <t>R0272</t>
  </si>
  <si>
    <t>R3061</t>
  </si>
  <si>
    <t>R2878</t>
  </si>
  <si>
    <t>R2400</t>
  </si>
  <si>
    <t>R0273</t>
  </si>
  <si>
    <t>R2091</t>
  </si>
  <si>
    <t>R2399</t>
  </si>
  <si>
    <t>R4353</t>
  </si>
  <si>
    <t>R2855</t>
  </si>
  <si>
    <t>R4786</t>
  </si>
  <si>
    <t>R3062</t>
  </si>
  <si>
    <t>R4787</t>
  </si>
  <si>
    <t>R4788</t>
  </si>
  <si>
    <t>R4789</t>
  </si>
  <si>
    <t>R4790</t>
  </si>
  <si>
    <t>R4791</t>
  </si>
  <si>
    <t>R4792</t>
  </si>
  <si>
    <t>R4292</t>
  </si>
  <si>
    <t>R4793</t>
  </si>
  <si>
    <t>R4461</t>
  </si>
  <si>
    <t>R4794</t>
  </si>
  <si>
    <t>R4442</t>
  </si>
  <si>
    <t>R3854</t>
  </si>
  <si>
    <t>R3854-1</t>
  </si>
  <si>
    <t>R2092</t>
  </si>
  <si>
    <t>R4173</t>
  </si>
  <si>
    <t>R3243</t>
  </si>
  <si>
    <t>R3295</t>
  </si>
  <si>
    <t>R0274</t>
  </si>
  <si>
    <t>R3156</t>
  </si>
  <si>
    <t>R3156-1</t>
  </si>
  <si>
    <t>R3157</t>
  </si>
  <si>
    <t>R3158</t>
  </si>
  <si>
    <t>R3159</t>
  </si>
  <si>
    <t>R2952-1</t>
  </si>
  <si>
    <t>R4880</t>
  </si>
  <si>
    <t>R2057</t>
  </si>
  <si>
    <t>R2952</t>
  </si>
  <si>
    <t>R2952-01</t>
  </si>
  <si>
    <t>R4353-01</t>
  </si>
  <si>
    <t>R4442-01</t>
  </si>
  <si>
    <t>P0341</t>
  </si>
  <si>
    <t>P0346</t>
  </si>
  <si>
    <t>Prihodi od prodaje roba i usluga</t>
  </si>
  <si>
    <t>P0615</t>
  </si>
  <si>
    <t>P0086</t>
  </si>
  <si>
    <t>P0287-1</t>
  </si>
  <si>
    <t>P0551</t>
  </si>
  <si>
    <t>P0381</t>
  </si>
  <si>
    <t>Ostale naknade građanima i kućanstvima</t>
  </si>
  <si>
    <t>R4346</t>
  </si>
  <si>
    <t>P0581</t>
  </si>
  <si>
    <t>P0616</t>
  </si>
  <si>
    <t>P0287-01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</si>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</sst>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1A]#,##0.00;\-\ #,##0.00"/>
  </numFmts>
  <fonts count="3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sz val="8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8"/>
      <color indexed="10"/>
      <name val="Arial"/>
      <family val="2"/>
      <charset val="238"/>
    </font>
    <font>
      <b/>
      <sz val="8"/>
      <color indexed="16"/>
      <name val="Arial"/>
      <family val="2"/>
      <charset val="238"/>
    </font>
    <font>
      <sz val="8"/>
      <color indexed="16"/>
      <name val="Arial"/>
      <family val="2"/>
      <charset val="238"/>
    </font>
    <font>
      <sz val="8"/>
      <color indexed="16"/>
      <name val="Arial"/>
      <charset val="238"/>
    </font>
    <font>
      <b/>
      <sz val="7"/>
      <color theme="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indexed="11"/>
        <bgColor indexed="0"/>
      </patternFill>
    </fill>
    <fill>
      <patternFill patternType="solid">
        <fgColor indexed="12"/>
        <bgColor indexed="0"/>
      </patternFill>
    </fill>
    <fill>
      <patternFill patternType="solid">
        <fgColor indexed="13"/>
        <bgColor indexed="0"/>
      </patternFill>
    </fill>
    <fill>
      <patternFill patternType="solid">
        <fgColor indexed="14"/>
        <bgColor indexed="0"/>
      </patternFill>
    </fill>
    <fill>
      <patternFill patternType="solid">
        <fgColor indexed="15"/>
        <bgColor indexed="0"/>
      </patternFill>
    </fill>
    <fill>
      <patternFill patternType="solid">
        <fgColor theme="0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0"/>
      </patternFill>
    </fill>
    <fill>
      <patternFill patternType="solid">
        <fgColor theme="2"/>
        <bgColor indexed="0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0"/>
      </patternFill>
    </fill>
    <fill>
      <patternFill patternType="solid">
        <fgColor theme="5"/>
        <bgColor indexed="0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</borders>
  <cellStyleXfs count="2">
    <xf numFmtId="0" fontId="0" fillId="0" borderId="0"/>
    <xf numFmtId="0" fontId="3" fillId="0" borderId="0"/>
  </cellStyleXfs>
  <cellXfs count="252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 applyProtection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8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20" fillId="0" borderId="0" xfId="0" applyFont="1" applyBorder="1"/>
    <xf numFmtId="0" fontId="20" fillId="0" borderId="3" xfId="0" applyFont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/>
    </xf>
    <xf numFmtId="0" fontId="21" fillId="5" borderId="9" xfId="0" applyFont="1" applyFill="1" applyBorder="1" applyAlignment="1">
      <alignment vertical="center"/>
    </xf>
    <xf numFmtId="4" fontId="21" fillId="5" borderId="9" xfId="0" applyNumberFormat="1" applyFont="1" applyFill="1" applyBorder="1" applyAlignment="1">
      <alignment horizontal="right" vertical="center" wrapText="1"/>
    </xf>
    <xf numFmtId="4" fontId="21" fillId="5" borderId="10" xfId="0" applyNumberFormat="1" applyFont="1" applyFill="1" applyBorder="1" applyAlignment="1">
      <alignment horizontal="right" vertical="center" wrapText="1"/>
    </xf>
    <xf numFmtId="0" fontId="22" fillId="0" borderId="0" xfId="0" applyFont="1" applyFill="1" applyBorder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wrapText="1"/>
    </xf>
    <xf numFmtId="4" fontId="22" fillId="0" borderId="12" xfId="0" applyNumberFormat="1" applyFont="1" applyBorder="1" applyAlignment="1">
      <alignment horizontal="right"/>
    </xf>
    <xf numFmtId="4" fontId="22" fillId="0" borderId="13" xfId="0" applyNumberFormat="1" applyFont="1" applyBorder="1" applyAlignment="1">
      <alignment horizontal="right"/>
    </xf>
    <xf numFmtId="0" fontId="22" fillId="0" borderId="0" xfId="0" applyFont="1" applyBorder="1"/>
    <xf numFmtId="0" fontId="22" fillId="0" borderId="11" xfId="0" applyFont="1" applyFill="1" applyBorder="1" applyAlignment="1" applyProtection="1">
      <alignment horizontal="center" vertical="center" wrapText="1" readingOrder="1"/>
      <protection locked="0"/>
    </xf>
    <xf numFmtId="0" fontId="22" fillId="0" borderId="12" xfId="0" applyFont="1" applyFill="1" applyBorder="1" applyAlignment="1">
      <alignment horizontal="left" vertical="center" wrapText="1" readingOrder="1"/>
    </xf>
    <xf numFmtId="4" fontId="22" fillId="0" borderId="12" xfId="0" applyNumberFormat="1" applyFont="1" applyBorder="1" applyAlignment="1">
      <alignment horizontal="right" vertical="center" readingOrder="1"/>
    </xf>
    <xf numFmtId="0" fontId="22" fillId="0" borderId="0" xfId="0" applyFont="1" applyBorder="1" applyAlignment="1">
      <alignment horizontal="left" vertical="center" readingOrder="1"/>
    </xf>
    <xf numFmtId="0" fontId="22" fillId="0" borderId="11" xfId="0" applyFont="1" applyBorder="1" applyAlignment="1">
      <alignment horizontal="center" vertical="center" readingOrder="1"/>
    </xf>
    <xf numFmtId="0" fontId="22" fillId="0" borderId="12" xfId="0" applyFont="1" applyBorder="1" applyAlignment="1">
      <alignment horizontal="left" vertical="center" wrapText="1" readingOrder="1"/>
    </xf>
    <xf numFmtId="0" fontId="23" fillId="0" borderId="11" xfId="0" applyNumberFormat="1" applyFont="1" applyFill="1" applyBorder="1" applyAlignment="1" applyProtection="1">
      <alignment horizontal="center" vertical="center" readingOrder="1"/>
    </xf>
    <xf numFmtId="0" fontId="23" fillId="0" borderId="12" xfId="0" applyNumberFormat="1" applyFont="1" applyFill="1" applyBorder="1" applyAlignment="1" applyProtection="1">
      <alignment horizontal="left" vertical="center" wrapText="1" readingOrder="1"/>
    </xf>
    <xf numFmtId="4" fontId="23" fillId="0" borderId="12" xfId="0" applyNumberFormat="1" applyFont="1" applyFill="1" applyBorder="1" applyAlignment="1" applyProtection="1">
      <alignment horizontal="right" vertical="center" wrapText="1" readingOrder="1"/>
    </xf>
    <xf numFmtId="4" fontId="23" fillId="0" borderId="13" xfId="0" applyNumberFormat="1" applyFont="1" applyFill="1" applyBorder="1" applyAlignment="1" applyProtection="1">
      <alignment horizontal="right" vertical="center" wrapText="1" readingOrder="1"/>
    </xf>
    <xf numFmtId="0" fontId="23" fillId="0" borderId="0" xfId="0" applyNumberFormat="1" applyFont="1" applyFill="1" applyBorder="1" applyAlignment="1" applyProtection="1">
      <alignment horizontal="left" vertical="center" readingOrder="1"/>
    </xf>
    <xf numFmtId="0" fontId="21" fillId="5" borderId="11" xfId="0" applyNumberFormat="1" applyFont="1" applyFill="1" applyBorder="1" applyAlignment="1" applyProtection="1">
      <alignment horizontal="center" vertical="center"/>
    </xf>
    <xf numFmtId="0" fontId="21" fillId="5" borderId="12" xfId="0" applyNumberFormat="1" applyFont="1" applyFill="1" applyBorder="1" applyAlignment="1" applyProtection="1">
      <alignment vertical="center"/>
    </xf>
    <xf numFmtId="4" fontId="21" fillId="5" borderId="12" xfId="0" applyNumberFormat="1" applyFont="1" applyFill="1" applyBorder="1" applyAlignment="1" applyProtection="1">
      <alignment horizontal="right" vertical="center" wrapText="1"/>
    </xf>
    <xf numFmtId="4" fontId="21" fillId="5" borderId="13" xfId="0" applyNumberFormat="1" applyFont="1" applyFill="1" applyBorder="1" applyAlignment="1" applyProtection="1">
      <alignment horizontal="right" vertical="center" wrapText="1"/>
    </xf>
    <xf numFmtId="0" fontId="23" fillId="0" borderId="0" xfId="0" applyNumberFormat="1" applyFont="1" applyFill="1" applyBorder="1" applyAlignment="1" applyProtection="1"/>
    <xf numFmtId="0" fontId="23" fillId="0" borderId="11" xfId="0" applyNumberFormat="1" applyFont="1" applyFill="1" applyBorder="1" applyAlignment="1" applyProtection="1">
      <alignment horizontal="center" vertical="center"/>
    </xf>
    <xf numFmtId="0" fontId="23" fillId="0" borderId="12" xfId="0" applyNumberFormat="1" applyFont="1" applyFill="1" applyBorder="1" applyAlignment="1" applyProtection="1">
      <alignment vertical="center" wrapText="1"/>
    </xf>
    <xf numFmtId="4" fontId="23" fillId="0" borderId="12" xfId="0" applyNumberFormat="1" applyFont="1" applyFill="1" applyBorder="1" applyAlignment="1" applyProtection="1">
      <alignment horizontal="right" vertical="center" wrapText="1"/>
    </xf>
    <xf numFmtId="4" fontId="23" fillId="0" borderId="13" xfId="0" applyNumberFormat="1" applyFont="1" applyFill="1" applyBorder="1" applyAlignment="1" applyProtection="1">
      <alignment horizontal="right" vertical="center" wrapText="1"/>
    </xf>
    <xf numFmtId="0" fontId="23" fillId="0" borderId="0" xfId="0" applyNumberFormat="1" applyFont="1" applyFill="1" applyBorder="1" applyAlignment="1" applyProtection="1">
      <alignment vertical="center"/>
    </xf>
    <xf numFmtId="0" fontId="24" fillId="0" borderId="11" xfId="0" applyNumberFormat="1" applyFont="1" applyFill="1" applyBorder="1" applyAlignment="1" applyProtection="1">
      <alignment horizontal="center" vertical="center"/>
    </xf>
    <xf numFmtId="0" fontId="24" fillId="0" borderId="12" xfId="0" applyNumberFormat="1" applyFont="1" applyFill="1" applyBorder="1" applyAlignment="1" applyProtection="1">
      <alignment vertical="center"/>
    </xf>
    <xf numFmtId="4" fontId="24" fillId="0" borderId="12" xfId="0" applyNumberFormat="1" applyFont="1" applyFill="1" applyBorder="1" applyAlignment="1" applyProtection="1">
      <alignment horizontal="right" vertical="center"/>
    </xf>
    <xf numFmtId="4" fontId="24" fillId="0" borderId="13" xfId="0" applyNumberFormat="1" applyFont="1" applyFill="1" applyBorder="1" applyAlignment="1" applyProtection="1">
      <alignment horizontal="right" vertical="center"/>
    </xf>
    <xf numFmtId="0" fontId="24" fillId="0" borderId="0" xfId="0" applyNumberFormat="1" applyFont="1" applyFill="1" applyBorder="1" applyAlignment="1" applyProtection="1">
      <alignment vertical="center"/>
    </xf>
    <xf numFmtId="0" fontId="21" fillId="6" borderId="11" xfId="0" applyNumberFormat="1" applyFont="1" applyFill="1" applyBorder="1" applyAlignment="1" applyProtection="1">
      <alignment horizontal="center" vertical="center"/>
    </xf>
    <xf numFmtId="0" fontId="21" fillId="6" borderId="12" xfId="0" applyNumberFormat="1" applyFont="1" applyFill="1" applyBorder="1" applyAlignment="1" applyProtection="1">
      <alignment vertical="center"/>
    </xf>
    <xf numFmtId="4" fontId="21" fillId="6" borderId="12" xfId="0" applyNumberFormat="1" applyFont="1" applyFill="1" applyBorder="1" applyAlignment="1" applyProtection="1">
      <alignment horizontal="right" vertical="center"/>
    </xf>
    <xf numFmtId="0" fontId="21" fillId="5" borderId="11" xfId="0" applyFont="1" applyFill="1" applyBorder="1" applyAlignment="1">
      <alignment horizontal="center" vertical="center"/>
    </xf>
    <xf numFmtId="0" fontId="21" fillId="5" borderId="12" xfId="0" applyFont="1" applyFill="1" applyBorder="1" applyAlignment="1">
      <alignment vertical="center"/>
    </xf>
    <xf numFmtId="4" fontId="21" fillId="5" borderId="12" xfId="0" applyNumberFormat="1" applyFont="1" applyFill="1" applyBorder="1" applyAlignment="1">
      <alignment horizontal="right" vertical="center" wrapText="1"/>
    </xf>
    <xf numFmtId="4" fontId="21" fillId="5" borderId="13" xfId="0" applyNumberFormat="1" applyFont="1" applyFill="1" applyBorder="1" applyAlignment="1">
      <alignment horizontal="right" vertical="center" wrapText="1"/>
    </xf>
    <xf numFmtId="0" fontId="22" fillId="0" borderId="12" xfId="0" applyFont="1" applyBorder="1" applyAlignment="1">
      <alignment horizontal="left" vertical="center" wrapText="1"/>
    </xf>
    <xf numFmtId="4" fontId="22" fillId="0" borderId="12" xfId="0" applyNumberFormat="1" applyFont="1" applyBorder="1" applyAlignment="1">
      <alignment horizontal="right" vertical="center"/>
    </xf>
    <xf numFmtId="4" fontId="22" fillId="0" borderId="13" xfId="0" applyNumberFormat="1" applyFont="1" applyBorder="1" applyAlignment="1">
      <alignment horizontal="right" vertical="center"/>
    </xf>
    <xf numFmtId="0" fontId="24" fillId="0" borderId="0" xfId="0" applyNumberFormat="1" applyFont="1" applyFill="1" applyBorder="1" applyAlignment="1" applyProtection="1">
      <alignment horizontal="left" vertical="center"/>
    </xf>
    <xf numFmtId="0" fontId="21" fillId="6" borderId="14" xfId="0" applyNumberFormat="1" applyFont="1" applyFill="1" applyBorder="1" applyAlignment="1" applyProtection="1">
      <alignment horizontal="center" vertical="center"/>
    </xf>
    <xf numFmtId="0" fontId="21" fillId="6" borderId="15" xfId="0" applyNumberFormat="1" applyFont="1" applyFill="1" applyBorder="1" applyAlignment="1" applyProtection="1">
      <alignment vertical="center"/>
    </xf>
    <xf numFmtId="4" fontId="21" fillId="6" borderId="15" xfId="0" applyNumberFormat="1" applyFont="1" applyFill="1" applyBorder="1" applyAlignment="1" applyProtection="1">
      <alignment horizontal="right" vertical="center"/>
    </xf>
    <xf numFmtId="0" fontId="21" fillId="0" borderId="0" xfId="0" applyNumberFormat="1" applyFont="1" applyFill="1" applyBorder="1" applyAlignment="1" applyProtection="1">
      <alignment vertical="center"/>
    </xf>
    <xf numFmtId="0" fontId="24" fillId="0" borderId="3" xfId="0" applyNumberFormat="1" applyFont="1" applyFill="1" applyBorder="1" applyAlignment="1" applyProtection="1">
      <alignment horizontal="center" vertical="center" wrapText="1"/>
    </xf>
    <xf numFmtId="0" fontId="24" fillId="0" borderId="0" xfId="0" applyNumberFormat="1" applyFont="1" applyFill="1" applyBorder="1" applyAlignment="1" applyProtection="1"/>
    <xf numFmtId="0" fontId="21" fillId="5" borderId="0" xfId="0" applyNumberFormat="1" applyFont="1" applyFill="1" applyBorder="1" applyAlignment="1" applyProtection="1">
      <alignment horizontal="center" vertical="center"/>
    </xf>
    <xf numFmtId="0" fontId="21" fillId="5" borderId="0" xfId="0" applyNumberFormat="1" applyFont="1" applyFill="1" applyBorder="1" applyAlignment="1" applyProtection="1">
      <alignment vertical="center" wrapText="1"/>
    </xf>
    <xf numFmtId="4" fontId="21" fillId="5" borderId="0" xfId="0" applyNumberFormat="1" applyFont="1" applyFill="1" applyBorder="1" applyAlignment="1" applyProtection="1">
      <alignment vertical="center"/>
    </xf>
    <xf numFmtId="4" fontId="23" fillId="0" borderId="0" xfId="0" applyNumberFormat="1" applyFont="1" applyFill="1" applyBorder="1" applyAlignment="1" applyProtection="1">
      <alignment vertical="center"/>
    </xf>
    <xf numFmtId="0" fontId="23" fillId="0" borderId="0" xfId="0" applyNumberFormat="1" applyFont="1" applyFill="1" applyBorder="1" applyAlignment="1" applyProtection="1">
      <alignment horizontal="center" vertical="center"/>
    </xf>
    <xf numFmtId="0" fontId="23" fillId="0" borderId="0" xfId="0" applyNumberFormat="1" applyFont="1" applyFill="1" applyBorder="1" applyAlignment="1" applyProtection="1">
      <alignment vertical="center" wrapText="1"/>
    </xf>
    <xf numFmtId="0" fontId="21" fillId="6" borderId="1" xfId="0" applyNumberFormat="1" applyFont="1" applyFill="1" applyBorder="1" applyAlignment="1" applyProtection="1">
      <alignment horizontal="center" vertical="center"/>
    </xf>
    <xf numFmtId="0" fontId="21" fillId="6" borderId="2" xfId="0" applyNumberFormat="1" applyFont="1" applyFill="1" applyBorder="1" applyAlignment="1" applyProtection="1">
      <alignment vertical="center" wrapText="1"/>
    </xf>
    <xf numFmtId="4" fontId="21" fillId="6" borderId="2" xfId="0" applyNumberFormat="1" applyFont="1" applyFill="1" applyBorder="1" applyAlignment="1" applyProtection="1">
      <alignment vertical="center"/>
    </xf>
    <xf numFmtId="4" fontId="21" fillId="6" borderId="4" xfId="0" applyNumberFormat="1" applyFont="1" applyFill="1" applyBorder="1" applyAlignment="1" applyProtection="1">
      <alignment vertical="center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24" fillId="0" borderId="16" xfId="0" applyFont="1" applyBorder="1" applyAlignment="1" applyProtection="1">
      <alignment vertical="top" wrapText="1" readingOrder="1"/>
      <protection locked="0"/>
    </xf>
    <xf numFmtId="0" fontId="0" fillId="0" borderId="0" xfId="0"/>
    <xf numFmtId="0" fontId="27" fillId="0" borderId="0" xfId="0" applyFont="1" applyAlignment="1" applyProtection="1">
      <alignment vertical="top" wrapText="1" readingOrder="1"/>
      <protection locked="0"/>
    </xf>
    <xf numFmtId="0" fontId="27" fillId="0" borderId="0" xfId="0" applyFont="1" applyAlignment="1" applyProtection="1">
      <alignment vertical="top" wrapText="1" readingOrder="1"/>
      <protection locked="0"/>
    </xf>
    <xf numFmtId="0" fontId="28" fillId="0" borderId="0" xfId="0" applyFont="1" applyAlignment="1" applyProtection="1">
      <alignment vertical="top" wrapText="1" readingOrder="1"/>
      <protection locked="0"/>
    </xf>
    <xf numFmtId="0" fontId="28" fillId="0" borderId="0" xfId="0" applyFont="1" applyAlignment="1" applyProtection="1">
      <alignment vertical="top" wrapText="1" readingOrder="1"/>
      <protection locked="0"/>
    </xf>
    <xf numFmtId="0" fontId="29" fillId="0" borderId="0" xfId="0" applyFont="1" applyAlignment="1" applyProtection="1">
      <alignment vertical="top" wrapText="1" readingOrder="1"/>
      <protection locked="0"/>
    </xf>
    <xf numFmtId="0" fontId="28" fillId="0" borderId="0" xfId="0" applyFont="1" applyAlignment="1" applyProtection="1">
      <alignment horizontal="left" vertical="top" wrapText="1" readingOrder="1"/>
      <protection locked="0"/>
    </xf>
    <xf numFmtId="164" fontId="28" fillId="0" borderId="0" xfId="0" applyNumberFormat="1" applyFont="1" applyAlignment="1" applyProtection="1">
      <alignment vertical="top" wrapText="1" readingOrder="1"/>
      <protection locked="0"/>
    </xf>
    <xf numFmtId="4" fontId="20" fillId="0" borderId="0" xfId="0" applyNumberFormat="1" applyFont="1"/>
    <xf numFmtId="0" fontId="27" fillId="0" borderId="0" xfId="0" applyFont="1" applyAlignment="1" applyProtection="1">
      <alignment horizontal="left" vertical="top" wrapText="1" readingOrder="1"/>
      <protection locked="0"/>
    </xf>
    <xf numFmtId="4" fontId="22" fillId="0" borderId="0" xfId="0" applyNumberFormat="1" applyFont="1"/>
    <xf numFmtId="164" fontId="27" fillId="0" borderId="0" xfId="0" applyNumberFormat="1" applyFont="1" applyAlignment="1" applyProtection="1">
      <alignment vertical="top" wrapText="1" readingOrder="1"/>
      <protection locked="0"/>
    </xf>
    <xf numFmtId="0" fontId="22" fillId="13" borderId="0" xfId="0" applyFont="1" applyFill="1" applyAlignment="1" applyProtection="1">
      <alignment horizontal="left" vertical="top" wrapText="1" readingOrder="1"/>
      <protection locked="0"/>
    </xf>
    <xf numFmtId="0" fontId="22" fillId="13" borderId="0" xfId="0" applyFont="1" applyFill="1" applyAlignment="1" applyProtection="1">
      <alignment vertical="top" wrapText="1" readingOrder="1"/>
      <protection locked="0"/>
    </xf>
    <xf numFmtId="164" fontId="22" fillId="13" borderId="0" xfId="0" applyNumberFormat="1" applyFont="1" applyFill="1" applyAlignment="1" applyProtection="1">
      <alignment vertical="top" wrapText="1" readingOrder="1"/>
      <protection locked="0"/>
    </xf>
    <xf numFmtId="0" fontId="9" fillId="2" borderId="0" xfId="0" applyFont="1" applyFill="1"/>
    <xf numFmtId="4" fontId="22" fillId="2" borderId="0" xfId="0" applyNumberFormat="1" applyFont="1" applyFill="1"/>
    <xf numFmtId="0" fontId="20" fillId="13" borderId="0" xfId="0" applyFont="1" applyFill="1" applyAlignment="1" applyProtection="1">
      <alignment horizontal="left" vertical="top" wrapText="1" readingOrder="1"/>
      <protection locked="0"/>
    </xf>
    <xf numFmtId="0" fontId="20" fillId="13" borderId="0" xfId="0" applyFont="1" applyFill="1" applyAlignment="1" applyProtection="1">
      <alignment vertical="top" wrapText="1" readingOrder="1"/>
      <protection locked="0"/>
    </xf>
    <xf numFmtId="4" fontId="20" fillId="2" borderId="0" xfId="0" applyNumberFormat="1" applyFont="1" applyFill="1"/>
    <xf numFmtId="164" fontId="27" fillId="12" borderId="0" xfId="0" applyNumberFormat="1" applyFont="1" applyFill="1" applyAlignment="1" applyProtection="1">
      <alignment vertical="top" wrapText="1" readingOrder="1"/>
      <protection locked="0"/>
    </xf>
    <xf numFmtId="164" fontId="20" fillId="13" borderId="0" xfId="0" applyNumberFormat="1" applyFont="1" applyFill="1" applyAlignment="1" applyProtection="1">
      <alignment vertical="top" wrapText="1" readingOrder="1"/>
      <protection locked="0"/>
    </xf>
    <xf numFmtId="164" fontId="21" fillId="11" borderId="0" xfId="0" applyNumberFormat="1" applyFont="1" applyFill="1" applyAlignment="1" applyProtection="1">
      <alignment vertical="top" wrapText="1" readingOrder="1"/>
      <protection locked="0"/>
    </xf>
    <xf numFmtId="0" fontId="24" fillId="0" borderId="16" xfId="0" applyFont="1" applyBorder="1" applyAlignment="1" applyProtection="1">
      <alignment horizontal="right" vertical="top" wrapText="1" readingOrder="1"/>
      <protection locked="0"/>
    </xf>
    <xf numFmtId="164" fontId="26" fillId="7" borderId="0" xfId="0" applyNumberFormat="1" applyFont="1" applyFill="1" applyAlignment="1" applyProtection="1">
      <alignment vertical="top" wrapText="1" readingOrder="1"/>
      <protection locked="0"/>
    </xf>
    <xf numFmtId="0" fontId="22" fillId="0" borderId="0" xfId="1" applyFont="1" applyFill="1" applyBorder="1" applyAlignment="1">
      <alignment horizontal="left" wrapText="1"/>
    </xf>
    <xf numFmtId="0" fontId="20" fillId="0" borderId="0" xfId="1" applyFont="1" applyFill="1" applyBorder="1" applyAlignment="1">
      <alignment horizontal="left" wrapText="1"/>
    </xf>
    <xf numFmtId="0" fontId="19" fillId="14" borderId="4" xfId="0" applyNumberFormat="1" applyFont="1" applyFill="1" applyBorder="1" applyAlignment="1" applyProtection="1">
      <alignment horizontal="left" vertical="center" wrapText="1"/>
    </xf>
    <xf numFmtId="3" fontId="3" fillId="14" borderId="4" xfId="0" applyNumberFormat="1" applyFont="1" applyFill="1" applyBorder="1" applyAlignment="1">
      <alignment horizontal="right"/>
    </xf>
    <xf numFmtId="3" fontId="6" fillId="2" borderId="4" xfId="0" applyNumberFormat="1" applyFont="1" applyFill="1" applyBorder="1" applyAlignment="1">
      <alignment horizontal="right"/>
    </xf>
    <xf numFmtId="4" fontId="30" fillId="5" borderId="10" xfId="0" applyNumberFormat="1" applyFont="1" applyFill="1" applyBorder="1" applyAlignment="1">
      <alignment horizontal="right" vertical="center" wrapText="1"/>
    </xf>
    <xf numFmtId="4" fontId="30" fillId="6" borderId="12" xfId="0" applyNumberFormat="1" applyFont="1" applyFill="1" applyBorder="1" applyAlignment="1" applyProtection="1">
      <alignment horizontal="right" vertical="center"/>
    </xf>
    <xf numFmtId="0" fontId="0" fillId="0" borderId="0" xfId="0"/>
    <xf numFmtId="0" fontId="31" fillId="0" borderId="0" xfId="0" applyFont="1"/>
    <xf numFmtId="164" fontId="0" fillId="0" borderId="0" xfId="0" applyNumberFormat="1"/>
    <xf numFmtId="164" fontId="27" fillId="16" borderId="0" xfId="0" applyNumberFormat="1" applyFont="1" applyFill="1" applyAlignment="1" applyProtection="1">
      <alignment vertical="top" wrapText="1" readingOrder="1"/>
      <protection locked="0"/>
    </xf>
    <xf numFmtId="164" fontId="27" fillId="15" borderId="0" xfId="0" applyNumberFormat="1" applyFont="1" applyFill="1" applyAlignment="1" applyProtection="1">
      <alignment vertical="top" wrapText="1" readingOrder="1"/>
      <protection locked="0"/>
    </xf>
    <xf numFmtId="164" fontId="27" fillId="18" borderId="0" xfId="0" applyNumberFormat="1" applyFont="1" applyFill="1" applyAlignment="1" applyProtection="1">
      <alignment vertical="top" wrapText="1" readingOrder="1"/>
      <protection locked="0"/>
    </xf>
    <xf numFmtId="164" fontId="27" fillId="19" borderId="0" xfId="0" applyNumberFormat="1" applyFont="1" applyFill="1" applyAlignment="1" applyProtection="1">
      <alignment vertical="top" wrapText="1" readingOrder="1"/>
      <protection locked="0"/>
    </xf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6" fillId="4" borderId="3" xfId="0" applyNumberFormat="1" applyFont="1" applyFill="1" applyBorder="1" applyAlignment="1" applyProtection="1">
      <alignment horizontal="center" vertical="center" wrapText="1"/>
    </xf>
    <xf numFmtId="4" fontId="6" fillId="2" borderId="4" xfId="0" applyNumberFormat="1" applyFont="1" applyFill="1" applyBorder="1" applyAlignment="1">
      <alignment horizontal="right"/>
    </xf>
    <xf numFmtId="4" fontId="3" fillId="14" borderId="4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0" fillId="0" borderId="0" xfId="0" applyNumberFormat="1"/>
    <xf numFmtId="4" fontId="3" fillId="0" borderId="0" xfId="0" applyNumberFormat="1" applyFont="1" applyFill="1" applyBorder="1" applyAlignment="1" applyProtection="1">
      <alignment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15" fillId="0" borderId="0" xfId="0" applyNumberFormat="1" applyFont="1" applyFill="1" applyBorder="1" applyAlignment="1" applyProtection="1">
      <alignment wrapText="1"/>
    </xf>
    <xf numFmtId="0" fontId="17" fillId="0" borderId="0" xfId="0" applyNumberFormat="1" applyFont="1" applyFill="1" applyBorder="1" applyAlignment="1" applyProtection="1">
      <alignment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20" fillId="0" borderId="3" xfId="0" applyFont="1" applyBorder="1" applyAlignment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9" fillId="14" borderId="1" xfId="0" applyNumberFormat="1" applyFont="1" applyFill="1" applyBorder="1" applyAlignment="1" applyProtection="1">
      <alignment horizontal="left" vertical="center" wrapText="1"/>
    </xf>
    <xf numFmtId="0" fontId="19" fillId="14" borderId="2" xfId="0" applyNumberFormat="1" applyFont="1" applyFill="1" applyBorder="1" applyAlignment="1" applyProtection="1">
      <alignment horizontal="left" vertical="center" wrapText="1"/>
    </xf>
    <xf numFmtId="0" fontId="19" fillId="14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27" fillId="0" borderId="0" xfId="0" applyFont="1" applyAlignment="1" applyProtection="1">
      <alignment vertical="top" wrapText="1" readingOrder="1"/>
      <protection locked="0"/>
    </xf>
    <xf numFmtId="0" fontId="0" fillId="0" borderId="0" xfId="0"/>
    <xf numFmtId="164" fontId="27" fillId="0" borderId="0" xfId="0" applyNumberFormat="1" applyFont="1" applyAlignment="1" applyProtection="1">
      <alignment vertical="top" wrapText="1" readingOrder="1"/>
      <protection locked="0"/>
    </xf>
    <xf numFmtId="0" fontId="28" fillId="0" borderId="0" xfId="0" applyFont="1" applyAlignment="1" applyProtection="1">
      <alignment vertical="top" wrapText="1" readingOrder="1"/>
      <protection locked="0"/>
    </xf>
    <xf numFmtId="164" fontId="28" fillId="0" borderId="0" xfId="0" applyNumberFormat="1" applyFont="1" applyAlignment="1" applyProtection="1">
      <alignment vertical="top" wrapText="1" readingOrder="1"/>
      <protection locked="0"/>
    </xf>
    <xf numFmtId="0" fontId="26" fillId="10" borderId="0" xfId="0" applyFont="1" applyFill="1" applyAlignment="1" applyProtection="1">
      <alignment vertical="top" wrapText="1" readingOrder="1"/>
      <protection locked="0"/>
    </xf>
    <xf numFmtId="164" fontId="26" fillId="10" borderId="0" xfId="0" applyNumberFormat="1" applyFont="1" applyFill="1" applyAlignment="1" applyProtection="1">
      <alignment vertical="top" wrapText="1" readingOrder="1"/>
      <protection locked="0"/>
    </xf>
    <xf numFmtId="0" fontId="21" fillId="11" borderId="0" xfId="0" applyFont="1" applyFill="1" applyAlignment="1" applyProtection="1">
      <alignment vertical="top" wrapText="1" readingOrder="1"/>
      <protection locked="0"/>
    </xf>
    <xf numFmtId="164" fontId="21" fillId="11" borderId="0" xfId="0" applyNumberFormat="1" applyFont="1" applyFill="1" applyAlignment="1" applyProtection="1">
      <alignment vertical="top" wrapText="1" readingOrder="1"/>
      <protection locked="0"/>
    </xf>
    <xf numFmtId="0" fontId="27" fillId="12" borderId="0" xfId="0" applyFont="1" applyFill="1" applyAlignment="1" applyProtection="1">
      <alignment vertical="top" wrapText="1" readingOrder="1"/>
      <protection locked="0"/>
    </xf>
    <xf numFmtId="164" fontId="27" fillId="12" borderId="0" xfId="0" applyNumberFormat="1" applyFont="1" applyFill="1" applyAlignment="1" applyProtection="1">
      <alignment vertical="top" wrapText="1" readingOrder="1"/>
      <protection locked="0"/>
    </xf>
    <xf numFmtId="0" fontId="22" fillId="13" borderId="0" xfId="0" applyFont="1" applyFill="1" applyAlignment="1" applyProtection="1">
      <alignment vertical="top" wrapText="1" readingOrder="1"/>
      <protection locked="0"/>
    </xf>
    <xf numFmtId="0" fontId="26" fillId="7" borderId="0" xfId="0" applyFont="1" applyFill="1" applyAlignment="1" applyProtection="1">
      <alignment vertical="top" wrapText="1" readingOrder="1"/>
      <protection locked="0"/>
    </xf>
    <xf numFmtId="164" fontId="26" fillId="7" borderId="0" xfId="0" applyNumberFormat="1" applyFont="1" applyFill="1" applyAlignment="1" applyProtection="1">
      <alignment vertical="top" wrapText="1" readingOrder="1"/>
      <protection locked="0"/>
    </xf>
    <xf numFmtId="0" fontId="21" fillId="9" borderId="0" xfId="0" applyFont="1" applyFill="1" applyAlignment="1" applyProtection="1">
      <alignment vertical="top" wrapText="1" readingOrder="1"/>
      <protection locked="0"/>
    </xf>
    <xf numFmtId="0" fontId="25" fillId="0" borderId="0" xfId="0" applyFont="1"/>
    <xf numFmtId="164" fontId="21" fillId="9" borderId="0" xfId="0" applyNumberFormat="1" applyFont="1" applyFill="1" applyAlignment="1" applyProtection="1">
      <alignment vertical="top" wrapText="1" readingOrder="1"/>
      <protection locked="0"/>
    </xf>
    <xf numFmtId="164" fontId="26" fillId="11" borderId="0" xfId="0" applyNumberFormat="1" applyFont="1" applyFill="1" applyAlignment="1" applyProtection="1">
      <alignment vertical="top" wrapText="1" readingOrder="1"/>
      <protection locked="0"/>
    </xf>
    <xf numFmtId="0" fontId="0" fillId="0" borderId="0" xfId="0" applyAlignment="1">
      <alignment readingOrder="1"/>
    </xf>
    <xf numFmtId="0" fontId="9" fillId="0" borderId="0" xfId="0" applyFont="1" applyAlignment="1">
      <alignment readingOrder="1"/>
    </xf>
    <xf numFmtId="164" fontId="27" fillId="19" borderId="0" xfId="0" applyNumberFormat="1" applyFont="1" applyFill="1" applyAlignment="1" applyProtection="1">
      <alignment vertical="top" wrapText="1" readingOrder="1"/>
      <protection locked="0"/>
    </xf>
    <xf numFmtId="0" fontId="11" fillId="0" borderId="0" xfId="0" applyFont="1"/>
    <xf numFmtId="4" fontId="22" fillId="0" borderId="0" xfId="0" applyNumberFormat="1" applyFont="1" applyAlignment="1"/>
    <xf numFmtId="4" fontId="20" fillId="0" borderId="0" xfId="0" applyNumberFormat="1" applyFont="1" applyAlignment="1">
      <alignment horizontal="right"/>
    </xf>
    <xf numFmtId="164" fontId="27" fillId="18" borderId="0" xfId="0" applyNumberFormat="1" applyFont="1" applyFill="1" applyAlignment="1" applyProtection="1">
      <alignment vertical="top" wrapText="1" readingOrder="1"/>
      <protection locked="0"/>
    </xf>
    <xf numFmtId="0" fontId="29" fillId="0" borderId="0" xfId="0" applyFont="1" applyAlignment="1" applyProtection="1">
      <alignment vertical="top" wrapText="1" readingOrder="1"/>
      <protection locked="0"/>
    </xf>
    <xf numFmtId="164" fontId="29" fillId="0" borderId="0" xfId="0" applyNumberFormat="1" applyFont="1" applyAlignment="1" applyProtection="1">
      <alignment vertical="top" wrapText="1" readingOrder="1"/>
      <protection locked="0"/>
    </xf>
    <xf numFmtId="164" fontId="27" fillId="15" borderId="0" xfId="0" applyNumberFormat="1" applyFont="1" applyFill="1" applyAlignment="1" applyProtection="1">
      <alignment vertical="top" wrapText="1" readingOrder="1"/>
      <protection locked="0"/>
    </xf>
    <xf numFmtId="0" fontId="28" fillId="0" borderId="0" xfId="0" applyFont="1" applyAlignment="1" applyProtection="1">
      <alignment horizontal="left" vertical="top" wrapText="1" readingOrder="1"/>
      <protection locked="0"/>
    </xf>
    <xf numFmtId="0" fontId="27" fillId="0" borderId="0" xfId="0" applyFont="1" applyAlignment="1" applyProtection="1">
      <alignment horizontal="left" vertical="top" wrapText="1" readingOrder="1"/>
      <protection locked="0"/>
    </xf>
    <xf numFmtId="164" fontId="28" fillId="0" borderId="0" xfId="0" applyNumberFormat="1" applyFont="1" applyAlignment="1" applyProtection="1">
      <alignment horizontal="right" vertical="top" wrapText="1" readingOrder="1"/>
      <protection locked="0"/>
    </xf>
    <xf numFmtId="164" fontId="27" fillId="16" borderId="0" xfId="0" applyNumberFormat="1" applyFont="1" applyFill="1" applyAlignment="1" applyProtection="1">
      <alignment vertical="top" wrapText="1" readingOrder="1"/>
      <protection locked="0"/>
    </xf>
    <xf numFmtId="0" fontId="0" fillId="17" borderId="0" xfId="0" applyFill="1"/>
    <xf numFmtId="0" fontId="24" fillId="0" borderId="16" xfId="0" applyFont="1" applyBorder="1" applyAlignment="1" applyProtection="1">
      <alignment vertical="top" wrapText="1" readingOrder="1"/>
      <protection locked="0"/>
    </xf>
    <xf numFmtId="0" fontId="0" fillId="0" borderId="16" xfId="0" applyBorder="1" applyAlignment="1" applyProtection="1">
      <alignment vertical="top" wrapText="1"/>
      <protection locked="0"/>
    </xf>
    <xf numFmtId="0" fontId="24" fillId="0" borderId="16" xfId="0" applyFont="1" applyBorder="1" applyAlignment="1" applyProtection="1">
      <alignment horizontal="right" vertical="top" wrapText="1" readingOrder="1"/>
      <protection locked="0"/>
    </xf>
    <xf numFmtId="0" fontId="26" fillId="8" borderId="0" xfId="0" applyFont="1" applyFill="1" applyAlignment="1" applyProtection="1">
      <alignment vertical="top" wrapText="1" readingOrder="1"/>
      <protection locked="0"/>
    </xf>
    <xf numFmtId="164" fontId="26" fillId="8" borderId="0" xfId="0" applyNumberFormat="1" applyFont="1" applyFill="1" applyAlignment="1" applyProtection="1">
      <alignment vertical="top" wrapText="1" readingOrder="1"/>
      <protection locked="0"/>
    </xf>
    <xf numFmtId="0" fontId="26" fillId="7" borderId="17" xfId="0" applyFont="1" applyFill="1" applyBorder="1" applyAlignment="1" applyProtection="1">
      <alignment vertical="top" wrapText="1" readingOrder="1"/>
      <protection locked="0"/>
    </xf>
  </cellXfs>
  <cellStyles count="2">
    <cellStyle name="Normalno" xfId="0" builtinId="0"/>
    <cellStyle name="Obično_List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workbookViewId="0">
      <selection activeCell="J10" sqref="J10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169" t="s">
        <v>53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0" ht="18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x14ac:dyDescent="0.25">
      <c r="A3" s="169" t="s">
        <v>32</v>
      </c>
      <c r="B3" s="169"/>
      <c r="C3" s="169"/>
      <c r="D3" s="169"/>
      <c r="E3" s="169"/>
      <c r="F3" s="169"/>
      <c r="G3" s="169"/>
      <c r="H3" s="169"/>
      <c r="I3" s="171"/>
      <c r="J3" s="171"/>
    </row>
    <row r="4" spans="1:10" ht="18" x14ac:dyDescent="0.25">
      <c r="A4" s="5"/>
      <c r="B4" s="5"/>
      <c r="C4" s="5"/>
      <c r="D4" s="5"/>
      <c r="E4" s="5"/>
      <c r="F4" s="5"/>
      <c r="G4" s="5"/>
      <c r="H4" s="5"/>
      <c r="I4" s="6"/>
      <c r="J4" s="6"/>
    </row>
    <row r="5" spans="1:10" ht="18" customHeight="1" x14ac:dyDescent="0.25">
      <c r="A5" s="169" t="s">
        <v>40</v>
      </c>
      <c r="B5" s="170"/>
      <c r="C5" s="170"/>
      <c r="D5" s="170"/>
      <c r="E5" s="170"/>
      <c r="F5" s="170"/>
      <c r="G5" s="170"/>
      <c r="H5" s="170"/>
      <c r="I5" s="170"/>
      <c r="J5" s="170"/>
    </row>
    <row r="6" spans="1:10" ht="18" x14ac:dyDescent="0.25">
      <c r="A6" s="1"/>
      <c r="B6" s="2"/>
      <c r="C6" s="2"/>
      <c r="D6" s="2"/>
      <c r="E6" s="7"/>
      <c r="F6" s="8"/>
      <c r="G6" s="8"/>
      <c r="H6" s="8"/>
      <c r="I6" s="8"/>
      <c r="J6" s="46" t="s">
        <v>45</v>
      </c>
    </row>
    <row r="7" spans="1:10" ht="25.5" x14ac:dyDescent="0.25">
      <c r="A7" s="35"/>
      <c r="B7" s="36"/>
      <c r="C7" s="36"/>
      <c r="D7" s="37"/>
      <c r="E7" s="38"/>
      <c r="F7" s="4" t="s">
        <v>42</v>
      </c>
      <c r="G7" s="4" t="s">
        <v>43</v>
      </c>
      <c r="H7" s="4" t="s">
        <v>48</v>
      </c>
      <c r="I7" s="4" t="s">
        <v>49</v>
      </c>
      <c r="J7" s="4" t="s">
        <v>50</v>
      </c>
    </row>
    <row r="8" spans="1:10" x14ac:dyDescent="0.25">
      <c r="A8" s="172" t="s">
        <v>0</v>
      </c>
      <c r="B8" s="173"/>
      <c r="C8" s="173"/>
      <c r="D8" s="173"/>
      <c r="E8" s="174"/>
      <c r="F8" s="39"/>
      <c r="G8" s="39">
        <v>0</v>
      </c>
      <c r="H8" s="39">
        <v>0</v>
      </c>
      <c r="I8" s="39">
        <v>0</v>
      </c>
      <c r="J8" s="39">
        <v>0</v>
      </c>
    </row>
    <row r="9" spans="1:10" x14ac:dyDescent="0.25">
      <c r="A9" s="175" t="s">
        <v>1</v>
      </c>
      <c r="B9" s="168"/>
      <c r="C9" s="168"/>
      <c r="D9" s="168"/>
      <c r="E9" s="176"/>
      <c r="F9" s="40"/>
      <c r="G9" s="40"/>
      <c r="H9" s="40">
        <v>536937</v>
      </c>
      <c r="I9" s="40">
        <v>536937</v>
      </c>
      <c r="J9" s="40">
        <v>536937</v>
      </c>
    </row>
    <row r="10" spans="1:10" x14ac:dyDescent="0.25">
      <c r="A10" s="177" t="s">
        <v>2</v>
      </c>
      <c r="B10" s="176"/>
      <c r="C10" s="176"/>
      <c r="D10" s="176"/>
      <c r="E10" s="176"/>
      <c r="F10" s="40"/>
      <c r="G10" s="40"/>
      <c r="H10" s="40"/>
      <c r="I10" s="40"/>
      <c r="J10" s="40"/>
    </row>
    <row r="11" spans="1:10" x14ac:dyDescent="0.25">
      <c r="A11" s="47" t="s">
        <v>3</v>
      </c>
      <c r="B11" s="48"/>
      <c r="C11" s="48"/>
      <c r="D11" s="48"/>
      <c r="E11" s="48"/>
      <c r="F11" s="39"/>
      <c r="G11" s="39">
        <v>0</v>
      </c>
      <c r="H11" s="39">
        <v>0</v>
      </c>
      <c r="I11" s="39">
        <v>0</v>
      </c>
      <c r="J11" s="39">
        <v>0</v>
      </c>
    </row>
    <row r="12" spans="1:10" x14ac:dyDescent="0.25">
      <c r="A12" s="167" t="s">
        <v>4</v>
      </c>
      <c r="B12" s="168"/>
      <c r="C12" s="168"/>
      <c r="D12" s="168"/>
      <c r="E12" s="168"/>
      <c r="F12" s="40">
        <f>SUM(' Račun prihoda i rashoda'!J25)</f>
        <v>0</v>
      </c>
      <c r="G12" s="40">
        <f>SUM(' Račun prihoda i rashoda'!K25)</f>
        <v>0</v>
      </c>
      <c r="H12" s="40">
        <f>SUM(' Račun prihoda i rashoda'!L25)</f>
        <v>534102.79</v>
      </c>
      <c r="I12" s="40">
        <f>SUM(' Račun prihoda i rashoda'!M25)</f>
        <v>534102.79</v>
      </c>
      <c r="J12" s="40">
        <f>SUM(' Račun prihoda i rashoda'!N25)</f>
        <v>534102.79</v>
      </c>
    </row>
    <row r="13" spans="1:10" x14ac:dyDescent="0.25">
      <c r="A13" s="181" t="s">
        <v>5</v>
      </c>
      <c r="B13" s="176"/>
      <c r="C13" s="176"/>
      <c r="D13" s="176"/>
      <c r="E13" s="176"/>
      <c r="F13" s="41">
        <f>SUM(' Račun prihoda i rashoda'!J30)</f>
        <v>0</v>
      </c>
      <c r="G13" s="41">
        <f>SUM(' Račun prihoda i rashoda'!K30)</f>
        <v>0</v>
      </c>
      <c r="H13" s="41">
        <f>SUM(' Račun prihoda i rashoda'!L30)</f>
        <v>2833.84</v>
      </c>
      <c r="I13" s="41">
        <f>SUM(' Račun prihoda i rashoda'!M30)</f>
        <v>2833.84</v>
      </c>
      <c r="J13" s="41">
        <f>SUM(' Račun prihoda i rashoda'!N30)</f>
        <v>2833.84</v>
      </c>
    </row>
    <row r="14" spans="1:10" x14ac:dyDescent="0.25">
      <c r="A14" s="180" t="s">
        <v>6</v>
      </c>
      <c r="B14" s="173"/>
      <c r="C14" s="173"/>
      <c r="D14" s="173"/>
      <c r="E14" s="173"/>
      <c r="F14" s="39">
        <f>F8-F11</f>
        <v>0</v>
      </c>
      <c r="G14" s="39">
        <v>0</v>
      </c>
      <c r="H14" s="42">
        <v>0</v>
      </c>
      <c r="I14" s="42">
        <v>0</v>
      </c>
      <c r="J14" s="42">
        <v>0</v>
      </c>
    </row>
    <row r="15" spans="1:10" ht="18" x14ac:dyDescent="0.25">
      <c r="A15" s="5"/>
      <c r="B15" s="9"/>
      <c r="C15" s="9"/>
      <c r="D15" s="9"/>
      <c r="E15" s="9"/>
      <c r="F15" s="9"/>
      <c r="G15" s="9"/>
      <c r="H15" s="3"/>
      <c r="I15" s="3"/>
      <c r="J15" s="3"/>
    </row>
    <row r="16" spans="1:10" ht="18" customHeight="1" x14ac:dyDescent="0.25">
      <c r="A16" s="169" t="s">
        <v>41</v>
      </c>
      <c r="B16" s="170"/>
      <c r="C16" s="170"/>
      <c r="D16" s="170"/>
      <c r="E16" s="170"/>
      <c r="F16" s="170"/>
      <c r="G16" s="170"/>
      <c r="H16" s="170"/>
      <c r="I16" s="170"/>
      <c r="J16" s="170"/>
    </row>
    <row r="17" spans="1:10" ht="18" x14ac:dyDescent="0.25">
      <c r="A17" s="30"/>
      <c r="B17" s="28"/>
      <c r="C17" s="28"/>
      <c r="D17" s="28"/>
      <c r="E17" s="28"/>
      <c r="F17" s="28"/>
      <c r="G17" s="28"/>
      <c r="H17" s="29"/>
      <c r="I17" s="29"/>
      <c r="J17" s="29"/>
    </row>
    <row r="18" spans="1:10" ht="25.5" x14ac:dyDescent="0.25">
      <c r="A18" s="35"/>
      <c r="B18" s="36"/>
      <c r="C18" s="36"/>
      <c r="D18" s="37"/>
      <c r="E18" s="38"/>
      <c r="F18" s="4" t="s">
        <v>12</v>
      </c>
      <c r="G18" s="4" t="s">
        <v>13</v>
      </c>
      <c r="H18" s="4" t="s">
        <v>48</v>
      </c>
      <c r="I18" s="4" t="s">
        <v>49</v>
      </c>
      <c r="J18" s="4" t="s">
        <v>50</v>
      </c>
    </row>
    <row r="19" spans="1:10" ht="15.75" customHeight="1" x14ac:dyDescent="0.25">
      <c r="A19" s="175" t="s">
        <v>8</v>
      </c>
      <c r="B19" s="178"/>
      <c r="C19" s="178"/>
      <c r="D19" s="178"/>
      <c r="E19" s="179"/>
      <c r="F19" s="41"/>
      <c r="G19" s="41"/>
      <c r="H19" s="41"/>
      <c r="I19" s="41"/>
      <c r="J19" s="41"/>
    </row>
    <row r="20" spans="1:10" x14ac:dyDescent="0.25">
      <c r="A20" s="175" t="s">
        <v>9</v>
      </c>
      <c r="B20" s="168"/>
      <c r="C20" s="168"/>
      <c r="D20" s="168"/>
      <c r="E20" s="168"/>
      <c r="F20" s="41"/>
      <c r="G20" s="41"/>
      <c r="H20" s="41"/>
      <c r="I20" s="41"/>
      <c r="J20" s="41"/>
    </row>
    <row r="21" spans="1:10" x14ac:dyDescent="0.25">
      <c r="A21" s="180" t="s">
        <v>10</v>
      </c>
      <c r="B21" s="173"/>
      <c r="C21" s="173"/>
      <c r="D21" s="173"/>
      <c r="E21" s="173"/>
      <c r="F21" s="39">
        <v>0</v>
      </c>
      <c r="G21" s="39">
        <v>0</v>
      </c>
      <c r="H21" s="39">
        <v>0</v>
      </c>
      <c r="I21" s="39">
        <v>0</v>
      </c>
      <c r="J21" s="39">
        <v>0</v>
      </c>
    </row>
    <row r="22" spans="1:10" ht="18" x14ac:dyDescent="0.25">
      <c r="A22" s="27"/>
      <c r="B22" s="28"/>
      <c r="C22" s="28"/>
      <c r="D22" s="28"/>
      <c r="E22" s="28"/>
      <c r="F22" s="28"/>
      <c r="G22" s="28"/>
      <c r="H22" s="29"/>
      <c r="I22" s="29"/>
      <c r="J22" s="29"/>
    </row>
    <row r="23" spans="1:10" ht="18" customHeight="1" x14ac:dyDescent="0.25">
      <c r="A23" s="169" t="s">
        <v>55</v>
      </c>
      <c r="B23" s="170"/>
      <c r="C23" s="170"/>
      <c r="D23" s="170"/>
      <c r="E23" s="170"/>
      <c r="F23" s="170"/>
      <c r="G23" s="170"/>
      <c r="H23" s="170"/>
      <c r="I23" s="170"/>
      <c r="J23" s="170"/>
    </row>
    <row r="24" spans="1:10" ht="18" x14ac:dyDescent="0.25">
      <c r="A24" s="27"/>
      <c r="B24" s="28"/>
      <c r="C24" s="28"/>
      <c r="D24" s="28"/>
      <c r="E24" s="28"/>
      <c r="F24" s="28"/>
      <c r="G24" s="28"/>
      <c r="H24" s="29"/>
      <c r="I24" s="29"/>
      <c r="J24" s="29"/>
    </row>
    <row r="25" spans="1:10" ht="25.5" x14ac:dyDescent="0.25">
      <c r="A25" s="35"/>
      <c r="B25" s="36"/>
      <c r="C25" s="36"/>
      <c r="D25" s="37"/>
      <c r="E25" s="38"/>
      <c r="F25" s="4" t="s">
        <v>12</v>
      </c>
      <c r="G25" s="4" t="s">
        <v>13</v>
      </c>
      <c r="H25" s="4" t="s">
        <v>48</v>
      </c>
      <c r="I25" s="4" t="s">
        <v>49</v>
      </c>
      <c r="J25" s="4" t="s">
        <v>50</v>
      </c>
    </row>
    <row r="26" spans="1:10" x14ac:dyDescent="0.25">
      <c r="A26" s="184" t="s">
        <v>44</v>
      </c>
      <c r="B26" s="185"/>
      <c r="C26" s="185"/>
      <c r="D26" s="185"/>
      <c r="E26" s="186"/>
      <c r="F26" s="43"/>
      <c r="G26" s="43"/>
      <c r="H26" s="43"/>
      <c r="I26" s="43"/>
      <c r="J26" s="44"/>
    </row>
    <row r="27" spans="1:10" ht="30" customHeight="1" x14ac:dyDescent="0.25">
      <c r="A27" s="187" t="s">
        <v>7</v>
      </c>
      <c r="B27" s="188"/>
      <c r="C27" s="188"/>
      <c r="D27" s="188"/>
      <c r="E27" s="189"/>
      <c r="F27" s="45">
        <f>SUM(F14)</f>
        <v>0</v>
      </c>
      <c r="G27" s="45">
        <f t="shared" ref="G27:J27" si="0">SUM(G14)</f>
        <v>0</v>
      </c>
      <c r="H27" s="45">
        <f t="shared" si="0"/>
        <v>0</v>
      </c>
      <c r="I27" s="45">
        <f t="shared" si="0"/>
        <v>0</v>
      </c>
      <c r="J27" s="45">
        <f t="shared" si="0"/>
        <v>0</v>
      </c>
    </row>
    <row r="30" spans="1:10" x14ac:dyDescent="0.25">
      <c r="A30" s="167" t="s">
        <v>11</v>
      </c>
      <c r="B30" s="168"/>
      <c r="C30" s="168"/>
      <c r="D30" s="168"/>
      <c r="E30" s="168"/>
      <c r="F30" s="41">
        <v>0</v>
      </c>
      <c r="G30" s="41">
        <v>0</v>
      </c>
      <c r="H30" s="41">
        <v>0</v>
      </c>
      <c r="I30" s="41">
        <v>0</v>
      </c>
      <c r="J30" s="41">
        <v>0</v>
      </c>
    </row>
    <row r="31" spans="1:10" ht="11.25" customHeight="1" x14ac:dyDescent="0.25">
      <c r="A31" s="22"/>
      <c r="B31" s="23"/>
      <c r="C31" s="23"/>
      <c r="D31" s="23"/>
      <c r="E31" s="23"/>
      <c r="F31" s="24"/>
      <c r="G31" s="24"/>
      <c r="H31" s="24"/>
      <c r="I31" s="24"/>
      <c r="J31" s="24"/>
    </row>
    <row r="32" spans="1:10" ht="29.25" customHeight="1" x14ac:dyDescent="0.25">
      <c r="A32" s="182" t="s">
        <v>56</v>
      </c>
      <c r="B32" s="183"/>
      <c r="C32" s="183"/>
      <c r="D32" s="183"/>
      <c r="E32" s="183"/>
      <c r="F32" s="183"/>
      <c r="G32" s="183"/>
      <c r="H32" s="183"/>
      <c r="I32" s="183"/>
      <c r="J32" s="183"/>
    </row>
    <row r="33" spans="1:10" ht="8.25" customHeight="1" x14ac:dyDescent="0.25"/>
    <row r="34" spans="1:10" x14ac:dyDescent="0.25">
      <c r="A34" s="182" t="s">
        <v>46</v>
      </c>
      <c r="B34" s="183"/>
      <c r="C34" s="183"/>
      <c r="D34" s="183"/>
      <c r="E34" s="183"/>
      <c r="F34" s="183"/>
      <c r="G34" s="183"/>
      <c r="H34" s="183"/>
      <c r="I34" s="183"/>
      <c r="J34" s="183"/>
    </row>
    <row r="35" spans="1:10" ht="8.25" customHeight="1" x14ac:dyDescent="0.25"/>
    <row r="36" spans="1:10" ht="29.25" customHeight="1" x14ac:dyDescent="0.25">
      <c r="A36" s="182" t="s">
        <v>47</v>
      </c>
      <c r="B36" s="183"/>
      <c r="C36" s="183"/>
      <c r="D36" s="183"/>
      <c r="E36" s="183"/>
      <c r="F36" s="183"/>
      <c r="G36" s="183"/>
      <c r="H36" s="183"/>
      <c r="I36" s="183"/>
      <c r="J36" s="183"/>
    </row>
  </sheetData>
  <mergeCells count="20">
    <mergeCell ref="A36:J36"/>
    <mergeCell ref="A23:J23"/>
    <mergeCell ref="A32:J32"/>
    <mergeCell ref="A30:E30"/>
    <mergeCell ref="A34:J34"/>
    <mergeCell ref="A26:E26"/>
    <mergeCell ref="A27:E27"/>
    <mergeCell ref="A19:E19"/>
    <mergeCell ref="A20:E20"/>
    <mergeCell ref="A21:E21"/>
    <mergeCell ref="A13:E13"/>
    <mergeCell ref="A14:E14"/>
    <mergeCell ref="A12:E12"/>
    <mergeCell ref="A5:J5"/>
    <mergeCell ref="A16:J16"/>
    <mergeCell ref="A1:J1"/>
    <mergeCell ref="A3:J3"/>
    <mergeCell ref="A8:E8"/>
    <mergeCell ref="A9:E9"/>
    <mergeCell ref="A10:E10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zoomScale="110" zoomScaleNormal="110" workbookViewId="0">
      <selection activeCell="A5" sqref="A5:XFD5"/>
    </sheetView>
  </sheetViews>
  <sheetFormatPr defaultRowHeight="15" x14ac:dyDescent="0.25"/>
  <cols>
    <col min="1" max="1" width="7.42578125" bestFit="1" customWidth="1"/>
    <col min="2" max="2" width="40.7109375" customWidth="1"/>
    <col min="3" max="9" width="11.85546875" customWidth="1"/>
    <col min="10" max="10" width="10.7109375" customWidth="1"/>
    <col min="12" max="14" width="10" bestFit="1" customWidth="1"/>
  </cols>
  <sheetData>
    <row r="1" spans="1:14" ht="42" customHeight="1" x14ac:dyDescent="0.25">
      <c r="A1" s="169" t="s">
        <v>53</v>
      </c>
      <c r="B1" s="169"/>
      <c r="C1" s="169"/>
      <c r="D1" s="169"/>
      <c r="E1" s="169"/>
      <c r="F1" s="169"/>
      <c r="G1" s="169"/>
      <c r="H1" s="169"/>
      <c r="I1" s="169"/>
    </row>
    <row r="2" spans="1:14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14" ht="15.75" x14ac:dyDescent="0.25">
      <c r="A3" s="169" t="s">
        <v>32</v>
      </c>
      <c r="B3" s="169"/>
      <c r="C3" s="169"/>
      <c r="D3" s="169"/>
      <c r="E3" s="169"/>
      <c r="F3" s="169"/>
      <c r="G3" s="169"/>
      <c r="H3" s="171"/>
      <c r="I3" s="171"/>
    </row>
    <row r="4" spans="1:14" ht="18" customHeight="1" x14ac:dyDescent="0.25">
      <c r="A4" s="169" t="s">
        <v>14</v>
      </c>
      <c r="B4" s="170"/>
      <c r="C4" s="170"/>
      <c r="D4" s="170"/>
      <c r="E4" s="170"/>
      <c r="F4" s="170"/>
      <c r="G4" s="170"/>
      <c r="H4" s="170"/>
      <c r="I4" s="170"/>
    </row>
    <row r="5" spans="1:14" ht="15.75" x14ac:dyDescent="0.25">
      <c r="A5" s="169" t="s">
        <v>1</v>
      </c>
      <c r="B5" s="169"/>
      <c r="C5" s="169"/>
      <c r="D5" s="169"/>
      <c r="E5" s="169"/>
      <c r="F5" s="169"/>
      <c r="G5" s="169"/>
      <c r="H5" s="169"/>
      <c r="I5" s="169"/>
    </row>
    <row r="6" spans="1:14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14" s="50" customFormat="1" ht="26.25" customHeight="1" x14ac:dyDescent="0.2">
      <c r="A7" s="190" t="s">
        <v>58</v>
      </c>
      <c r="B7" s="190" t="s">
        <v>59</v>
      </c>
      <c r="C7" s="192">
        <v>2023</v>
      </c>
      <c r="D7" s="193"/>
      <c r="E7" s="193"/>
      <c r="F7" s="193"/>
      <c r="G7" s="193"/>
      <c r="H7" s="193"/>
      <c r="I7" s="194"/>
      <c r="J7" s="195" t="s">
        <v>87</v>
      </c>
      <c r="K7" s="190" t="s">
        <v>88</v>
      </c>
      <c r="L7" s="190" t="s">
        <v>89</v>
      </c>
      <c r="M7" s="190" t="s">
        <v>77</v>
      </c>
      <c r="N7" s="190" t="s">
        <v>78</v>
      </c>
    </row>
    <row r="8" spans="1:14" s="50" customFormat="1" ht="57.6" customHeight="1" x14ac:dyDescent="0.2">
      <c r="A8" s="190"/>
      <c r="B8" s="190"/>
      <c r="C8" s="51" t="s">
        <v>19</v>
      </c>
      <c r="D8" s="51" t="s">
        <v>39</v>
      </c>
      <c r="E8" s="51" t="s">
        <v>60</v>
      </c>
      <c r="F8" s="51" t="s">
        <v>61</v>
      </c>
      <c r="G8" s="51" t="s">
        <v>62</v>
      </c>
      <c r="H8" s="51" t="s">
        <v>63</v>
      </c>
      <c r="I8" s="51" t="s">
        <v>37</v>
      </c>
      <c r="J8" s="196"/>
      <c r="K8" s="190"/>
      <c r="L8" s="190"/>
      <c r="M8" s="190"/>
      <c r="N8" s="190"/>
    </row>
    <row r="9" spans="1:14" s="56" customFormat="1" ht="22.5" customHeight="1" x14ac:dyDescent="0.25">
      <c r="A9" s="52">
        <v>6</v>
      </c>
      <c r="B9" s="53" t="s">
        <v>18</v>
      </c>
      <c r="C9" s="54">
        <f t="shared" ref="C9:L9" si="0">C10+C11+C12+C13</f>
        <v>38249.040000000001</v>
      </c>
      <c r="D9" s="54">
        <f t="shared" si="0"/>
        <v>929</v>
      </c>
      <c r="E9" s="54">
        <f t="shared" si="0"/>
        <v>3292</v>
      </c>
      <c r="F9" s="54">
        <f t="shared" si="0"/>
        <v>494263.51</v>
      </c>
      <c r="G9" s="54">
        <f t="shared" si="0"/>
        <v>203.07</v>
      </c>
      <c r="H9" s="54">
        <f t="shared" si="0"/>
        <v>0</v>
      </c>
      <c r="I9" s="54">
        <f t="shared" si="0"/>
        <v>0</v>
      </c>
      <c r="J9" s="54">
        <f t="shared" si="0"/>
        <v>0</v>
      </c>
      <c r="K9" s="54">
        <f t="shared" si="0"/>
        <v>0</v>
      </c>
      <c r="L9" s="151">
        <f t="shared" si="0"/>
        <v>536936.62</v>
      </c>
      <c r="M9" s="55">
        <f t="shared" ref="M9:N9" si="1">M10+M11+M12+M13</f>
        <v>536936.62</v>
      </c>
      <c r="N9" s="55">
        <f t="shared" si="1"/>
        <v>536936.62</v>
      </c>
    </row>
    <row r="10" spans="1:14" s="61" customFormat="1" ht="30" customHeight="1" x14ac:dyDescent="0.2">
      <c r="A10" s="57">
        <v>63</v>
      </c>
      <c r="B10" s="58" t="s">
        <v>52</v>
      </c>
      <c r="C10" s="59">
        <f>SUM(List1!D39)</f>
        <v>20125</v>
      </c>
      <c r="D10" s="59"/>
      <c r="E10" s="59"/>
      <c r="F10" s="59">
        <f>SUM(List1!D49,List1!D18)</f>
        <v>494263.51</v>
      </c>
      <c r="G10" s="59"/>
      <c r="H10" s="59"/>
      <c r="I10" s="59"/>
      <c r="J10" s="59"/>
      <c r="K10" s="59"/>
      <c r="L10" s="59">
        <f>SUM(C10:I10)</f>
        <v>514388.51</v>
      </c>
      <c r="M10" s="59">
        <v>514388.51</v>
      </c>
      <c r="N10" s="59">
        <v>514388.51</v>
      </c>
    </row>
    <row r="11" spans="1:14" s="65" customFormat="1" ht="32.25" customHeight="1" x14ac:dyDescent="0.2">
      <c r="A11" s="62">
        <v>65</v>
      </c>
      <c r="B11" s="63" t="s">
        <v>64</v>
      </c>
      <c r="C11" s="64"/>
      <c r="D11" s="64"/>
      <c r="E11" s="64">
        <f>SUM(List1!D13)</f>
        <v>3292</v>
      </c>
      <c r="F11" s="64"/>
      <c r="G11" s="64"/>
      <c r="H11" s="64"/>
      <c r="I11" s="64"/>
      <c r="J11" s="64"/>
      <c r="K11" s="64"/>
      <c r="L11" s="59">
        <f t="shared" ref="L11:L13" si="2">SUM(C11:I11)</f>
        <v>3292</v>
      </c>
      <c r="M11" s="59">
        <v>3292</v>
      </c>
      <c r="N11" s="59">
        <v>3292</v>
      </c>
    </row>
    <row r="12" spans="1:14" s="65" customFormat="1" ht="24.75" customHeight="1" x14ac:dyDescent="0.2">
      <c r="A12" s="66">
        <v>66</v>
      </c>
      <c r="B12" s="67" t="s">
        <v>65</v>
      </c>
      <c r="C12" s="64"/>
      <c r="D12" s="64">
        <f>SUM(List1!D6)</f>
        <v>929</v>
      </c>
      <c r="E12" s="64"/>
      <c r="F12" s="64"/>
      <c r="G12" s="64">
        <f>SUM(List1!D29)</f>
        <v>203.07</v>
      </c>
      <c r="H12" s="64"/>
      <c r="I12" s="64"/>
      <c r="J12" s="64"/>
      <c r="K12" s="64"/>
      <c r="L12" s="59">
        <f t="shared" si="2"/>
        <v>1132.07</v>
      </c>
      <c r="M12" s="59">
        <v>1132.07</v>
      </c>
      <c r="N12" s="59">
        <v>1132.07</v>
      </c>
    </row>
    <row r="13" spans="1:14" s="72" customFormat="1" ht="24.75" customHeight="1" x14ac:dyDescent="0.2">
      <c r="A13" s="68">
        <v>67</v>
      </c>
      <c r="B13" s="69" t="s">
        <v>66</v>
      </c>
      <c r="C13" s="70">
        <f>SUM(List1!D44)</f>
        <v>18124.04</v>
      </c>
      <c r="D13" s="70"/>
      <c r="E13" s="70"/>
      <c r="F13" s="70"/>
      <c r="G13" s="70"/>
      <c r="H13" s="70"/>
      <c r="I13" s="70"/>
      <c r="J13" s="70"/>
      <c r="K13" s="70"/>
      <c r="L13" s="60">
        <f t="shared" si="2"/>
        <v>18124.04</v>
      </c>
      <c r="M13" s="71">
        <v>18124.04</v>
      </c>
      <c r="N13" s="71">
        <v>18124.04</v>
      </c>
    </row>
    <row r="14" spans="1:14" s="77" customFormat="1" ht="19.899999999999999" customHeight="1" x14ac:dyDescent="0.2">
      <c r="A14" s="73">
        <v>7</v>
      </c>
      <c r="B14" s="74" t="s">
        <v>20</v>
      </c>
      <c r="C14" s="75">
        <f>C15</f>
        <v>0</v>
      </c>
      <c r="D14" s="75">
        <f t="shared" ref="D14:N14" si="3">D15</f>
        <v>0</v>
      </c>
      <c r="E14" s="75">
        <f t="shared" si="3"/>
        <v>0</v>
      </c>
      <c r="F14" s="75">
        <f t="shared" si="3"/>
        <v>0</v>
      </c>
      <c r="G14" s="75">
        <f t="shared" si="3"/>
        <v>0</v>
      </c>
      <c r="H14" s="75">
        <f t="shared" si="3"/>
        <v>0</v>
      </c>
      <c r="I14" s="75">
        <f t="shared" si="3"/>
        <v>0</v>
      </c>
      <c r="J14" s="75">
        <f t="shared" si="3"/>
        <v>0</v>
      </c>
      <c r="K14" s="75">
        <f t="shared" si="3"/>
        <v>0</v>
      </c>
      <c r="L14" s="76">
        <f>L15+SUM(L15)</f>
        <v>0</v>
      </c>
      <c r="M14" s="76">
        <f t="shared" si="3"/>
        <v>0</v>
      </c>
      <c r="N14" s="76" t="str">
        <f t="shared" si="3"/>
        <v>,</v>
      </c>
    </row>
    <row r="15" spans="1:14" s="82" customFormat="1" ht="27.75" customHeight="1" x14ac:dyDescent="0.25">
      <c r="A15" s="78">
        <v>72</v>
      </c>
      <c r="B15" s="79" t="s">
        <v>51</v>
      </c>
      <c r="C15" s="80"/>
      <c r="D15" s="80"/>
      <c r="E15" s="80"/>
      <c r="F15" s="80"/>
      <c r="G15" s="80"/>
      <c r="H15" s="80">
        <f>SUM(List1!D34)</f>
        <v>0</v>
      </c>
      <c r="I15" s="80"/>
      <c r="J15" s="80"/>
      <c r="K15" s="80"/>
      <c r="L15" s="81">
        <f>SUM(C15:I15)</f>
        <v>0</v>
      </c>
      <c r="M15" s="81">
        <v>0</v>
      </c>
      <c r="N15" s="81" t="s">
        <v>400</v>
      </c>
    </row>
    <row r="16" spans="1:14" s="82" customFormat="1" ht="19.899999999999999" customHeight="1" x14ac:dyDescent="0.25">
      <c r="A16" s="88"/>
      <c r="B16" s="89" t="s">
        <v>67</v>
      </c>
      <c r="C16" s="90">
        <f>SUM(C9,C14)</f>
        <v>38249.040000000001</v>
      </c>
      <c r="D16" s="90">
        <f t="shared" ref="D16:N16" si="4">SUM(D9,D14)</f>
        <v>929</v>
      </c>
      <c r="E16" s="90">
        <f t="shared" si="4"/>
        <v>3292</v>
      </c>
      <c r="F16" s="90">
        <f t="shared" si="4"/>
        <v>494263.51</v>
      </c>
      <c r="G16" s="90">
        <f t="shared" si="4"/>
        <v>203.07</v>
      </c>
      <c r="H16" s="90">
        <f t="shared" si="4"/>
        <v>0</v>
      </c>
      <c r="I16" s="90">
        <f t="shared" si="4"/>
        <v>0</v>
      </c>
      <c r="J16" s="90">
        <f t="shared" si="4"/>
        <v>0</v>
      </c>
      <c r="K16" s="90">
        <f t="shared" si="4"/>
        <v>0</v>
      </c>
      <c r="L16" s="152">
        <f t="shared" si="4"/>
        <v>536936.62</v>
      </c>
      <c r="M16" s="90">
        <f t="shared" si="4"/>
        <v>536936.62</v>
      </c>
      <c r="N16" s="90">
        <f t="shared" si="4"/>
        <v>536936.62</v>
      </c>
    </row>
    <row r="17" spans="1:15" s="87" customFormat="1" ht="19.899999999999999" customHeight="1" x14ac:dyDescent="0.25">
      <c r="A17" s="83"/>
      <c r="B17" s="84"/>
      <c r="C17" s="85"/>
      <c r="D17" s="85"/>
      <c r="E17" s="85"/>
      <c r="F17" s="85"/>
      <c r="G17" s="85"/>
      <c r="H17" s="85"/>
      <c r="I17" s="85"/>
      <c r="J17" s="85"/>
      <c r="K17" s="85"/>
      <c r="L17" s="86"/>
      <c r="M17" s="86"/>
      <c r="N17" s="86"/>
    </row>
    <row r="18" spans="1:15" s="82" customFormat="1" ht="19.899999999999999" customHeight="1" x14ac:dyDescent="0.25">
      <c r="A18" s="91">
        <v>9</v>
      </c>
      <c r="B18" s="92" t="s">
        <v>68</v>
      </c>
      <c r="C18" s="93"/>
      <c r="D18" s="93"/>
      <c r="E18" s="93"/>
      <c r="F18" s="93"/>
      <c r="G18" s="93"/>
      <c r="H18" s="93"/>
      <c r="I18" s="93"/>
      <c r="J18" s="93"/>
      <c r="K18" s="93"/>
      <c r="L18" s="94">
        <f>SUM(L19)</f>
        <v>0</v>
      </c>
      <c r="M18" s="94"/>
      <c r="N18" s="94"/>
    </row>
    <row r="19" spans="1:15" s="98" customFormat="1" ht="19.899999999999999" customHeight="1" x14ac:dyDescent="0.25">
      <c r="A19" s="57">
        <v>92</v>
      </c>
      <c r="B19" s="95" t="s">
        <v>69</v>
      </c>
      <c r="C19" s="96"/>
      <c r="D19" s="96">
        <f>SUM(List1!D10)</f>
        <v>0</v>
      </c>
      <c r="E19" s="96">
        <v>0</v>
      </c>
      <c r="F19" s="96"/>
      <c r="G19" s="96"/>
      <c r="H19" s="96"/>
      <c r="I19" s="96"/>
      <c r="J19" s="96"/>
      <c r="K19" s="96"/>
      <c r="L19" s="97">
        <f>SUM(C19:I19)</f>
        <v>0</v>
      </c>
      <c r="M19" s="97"/>
      <c r="N19" s="97"/>
    </row>
    <row r="20" spans="1:15" s="102" customFormat="1" ht="19.899999999999999" customHeight="1" x14ac:dyDescent="0.25">
      <c r="A20" s="99"/>
      <c r="B20" s="100" t="s">
        <v>70</v>
      </c>
      <c r="C20" s="101">
        <f>SUM(C19)</f>
        <v>0</v>
      </c>
      <c r="D20" s="101">
        <f t="shared" ref="D20:N20" si="5">SUM(D19)</f>
        <v>0</v>
      </c>
      <c r="E20" s="101">
        <f t="shared" si="5"/>
        <v>0</v>
      </c>
      <c r="F20" s="101">
        <f t="shared" si="5"/>
        <v>0</v>
      </c>
      <c r="G20" s="101">
        <f t="shared" si="5"/>
        <v>0</v>
      </c>
      <c r="H20" s="101">
        <f t="shared" si="5"/>
        <v>0</v>
      </c>
      <c r="I20" s="101">
        <f t="shared" si="5"/>
        <v>0</v>
      </c>
      <c r="J20" s="101">
        <f t="shared" si="5"/>
        <v>0</v>
      </c>
      <c r="K20" s="101">
        <f t="shared" si="5"/>
        <v>0</v>
      </c>
      <c r="L20" s="101">
        <f t="shared" si="5"/>
        <v>0</v>
      </c>
      <c r="M20" s="101">
        <f t="shared" si="5"/>
        <v>0</v>
      </c>
      <c r="N20" s="101">
        <f t="shared" si="5"/>
        <v>0</v>
      </c>
    </row>
    <row r="21" spans="1:15" ht="7.5" customHeight="1" x14ac:dyDescent="0.25"/>
    <row r="22" spans="1:15" ht="6" customHeight="1" x14ac:dyDescent="0.25"/>
    <row r="23" spans="1:15" s="29" customFormat="1" ht="24" customHeight="1" x14ac:dyDescent="0.2">
      <c r="A23" s="191" t="s">
        <v>71</v>
      </c>
      <c r="B23" s="191"/>
      <c r="C23" s="191"/>
      <c r="D23" s="191"/>
      <c r="E23" s="191"/>
      <c r="F23" s="191"/>
      <c r="G23" s="191"/>
      <c r="H23" s="191"/>
      <c r="I23" s="191"/>
      <c r="J23" s="191"/>
    </row>
    <row r="24" spans="1:15" s="104" customFormat="1" ht="38.450000000000003" customHeight="1" x14ac:dyDescent="0.2">
      <c r="A24" s="103" t="s">
        <v>58</v>
      </c>
      <c r="B24" s="103" t="s">
        <v>59</v>
      </c>
      <c r="C24" s="103"/>
      <c r="D24" s="103" t="s">
        <v>19</v>
      </c>
      <c r="E24" s="103" t="s">
        <v>39</v>
      </c>
      <c r="F24" s="103" t="s">
        <v>60</v>
      </c>
      <c r="G24" s="103" t="s">
        <v>61</v>
      </c>
      <c r="H24" s="103" t="s">
        <v>72</v>
      </c>
      <c r="I24" s="103" t="s">
        <v>73</v>
      </c>
      <c r="J24" s="103" t="s">
        <v>87</v>
      </c>
      <c r="K24" s="103" t="s">
        <v>88</v>
      </c>
      <c r="L24" s="103" t="s">
        <v>89</v>
      </c>
      <c r="M24" s="103" t="s">
        <v>77</v>
      </c>
      <c r="N24" s="103" t="s">
        <v>78</v>
      </c>
    </row>
    <row r="25" spans="1:15" s="82" customFormat="1" ht="15" customHeight="1" x14ac:dyDescent="0.25">
      <c r="A25" s="105">
        <v>3</v>
      </c>
      <c r="B25" s="106" t="s">
        <v>21</v>
      </c>
      <c r="C25" s="107">
        <f t="shared" ref="C25:K25" si="6">C26+C27+C28</f>
        <v>20125</v>
      </c>
      <c r="D25" s="107">
        <f t="shared" si="6"/>
        <v>18124.04</v>
      </c>
      <c r="E25" s="107">
        <f t="shared" si="6"/>
        <v>929</v>
      </c>
      <c r="F25" s="107">
        <f t="shared" si="6"/>
        <v>3292</v>
      </c>
      <c r="G25" s="107">
        <f t="shared" si="6"/>
        <v>483910.93</v>
      </c>
      <c r="H25" s="107">
        <f t="shared" si="6"/>
        <v>203.07</v>
      </c>
      <c r="I25" s="107">
        <f t="shared" si="6"/>
        <v>0</v>
      </c>
      <c r="J25" s="107">
        <f t="shared" si="6"/>
        <v>0</v>
      </c>
      <c r="K25" s="107">
        <f t="shared" si="6"/>
        <v>0</v>
      </c>
      <c r="L25" s="107">
        <f>L26+L27+L28+L29</f>
        <v>534102.79</v>
      </c>
      <c r="M25" s="107">
        <f>SUM(M26:M29)</f>
        <v>534102.79</v>
      </c>
      <c r="N25" s="107">
        <f>SUM(N26:N29)</f>
        <v>534102.79</v>
      </c>
      <c r="O25" s="108"/>
    </row>
    <row r="26" spans="1:15" s="82" customFormat="1" ht="15" customHeight="1" x14ac:dyDescent="0.25">
      <c r="A26" s="109">
        <v>31</v>
      </c>
      <c r="B26" s="110" t="s">
        <v>23</v>
      </c>
      <c r="C26" s="108">
        <f>SUM(List2!H145)</f>
        <v>13489</v>
      </c>
      <c r="D26" s="108">
        <f>SUM(List2!H10)</f>
        <v>530.89</v>
      </c>
      <c r="E26" s="108">
        <v>0</v>
      </c>
      <c r="F26" s="108">
        <v>0</v>
      </c>
      <c r="G26" s="108">
        <f>SUM(List2!H174)</f>
        <v>462899.99</v>
      </c>
      <c r="H26" s="108">
        <v>0</v>
      </c>
      <c r="I26" s="108">
        <v>0</v>
      </c>
      <c r="J26" s="108"/>
      <c r="K26" s="108"/>
      <c r="L26" s="108">
        <f>SUM(C26:I26)</f>
        <v>476919.88</v>
      </c>
      <c r="M26" s="108">
        <v>476919.88</v>
      </c>
      <c r="N26" s="108">
        <v>476919.88</v>
      </c>
    </row>
    <row r="27" spans="1:15" s="82" customFormat="1" ht="15" customHeight="1" x14ac:dyDescent="0.25">
      <c r="A27" s="109">
        <v>32</v>
      </c>
      <c r="B27" s="110" t="s">
        <v>35</v>
      </c>
      <c r="C27" s="108">
        <f>SUM(List2!H153,List2!I159,List2!I165,List2!H127)</f>
        <v>6636</v>
      </c>
      <c r="D27" s="108">
        <f>SUM(List2!H13)</f>
        <v>17573.510000000002</v>
      </c>
      <c r="E27" s="108">
        <f>SUM(List2!H49)</f>
        <v>929</v>
      </c>
      <c r="F27" s="108">
        <f>SUM(List2!H66)</f>
        <v>3292</v>
      </c>
      <c r="G27" s="108">
        <v>21010.94</v>
      </c>
      <c r="H27" s="108">
        <v>203.07</v>
      </c>
      <c r="I27" s="108">
        <v>0</v>
      </c>
      <c r="J27" s="108"/>
      <c r="K27" s="108"/>
      <c r="L27" s="108">
        <f>SUM(C27:I27)</f>
        <v>49644.52</v>
      </c>
      <c r="M27" s="108">
        <v>49644.52</v>
      </c>
      <c r="N27" s="108">
        <v>49644.52</v>
      </c>
    </row>
    <row r="28" spans="1:15" s="82" customFormat="1" ht="15" customHeight="1" x14ac:dyDescent="0.25">
      <c r="A28" s="109">
        <v>34</v>
      </c>
      <c r="B28" s="110" t="s">
        <v>74</v>
      </c>
      <c r="C28" s="108">
        <v>0</v>
      </c>
      <c r="D28" s="108">
        <f>SUM(List2!H40)</f>
        <v>19.64</v>
      </c>
      <c r="E28" s="108">
        <v>0</v>
      </c>
      <c r="F28" s="108">
        <v>0</v>
      </c>
      <c r="G28" s="108">
        <v>0</v>
      </c>
      <c r="H28" s="108">
        <v>0</v>
      </c>
      <c r="I28" s="108">
        <v>0</v>
      </c>
      <c r="J28" s="108"/>
      <c r="K28" s="108"/>
      <c r="L28" s="108">
        <f>SUM(C28:I28)</f>
        <v>19.64</v>
      </c>
      <c r="M28" s="108">
        <v>19.64</v>
      </c>
      <c r="N28" s="108">
        <v>19.64</v>
      </c>
    </row>
    <row r="29" spans="1:15" s="82" customFormat="1" ht="15" customHeight="1" x14ac:dyDescent="0.25">
      <c r="A29" s="109">
        <v>37</v>
      </c>
      <c r="B29" s="110" t="s">
        <v>395</v>
      </c>
      <c r="C29" s="108">
        <v>0</v>
      </c>
      <c r="D29" s="108">
        <v>0</v>
      </c>
      <c r="E29" s="108">
        <v>0</v>
      </c>
      <c r="F29" s="108">
        <v>0</v>
      </c>
      <c r="G29" s="108">
        <f>SUM(List2!I104)</f>
        <v>7518.75</v>
      </c>
      <c r="H29" s="108">
        <v>0</v>
      </c>
      <c r="I29" s="108">
        <v>0</v>
      </c>
      <c r="J29" s="108"/>
      <c r="K29" s="108"/>
      <c r="L29" s="108">
        <f>SUM(C29:I29)</f>
        <v>7518.75</v>
      </c>
      <c r="M29" s="108">
        <v>7518.75</v>
      </c>
      <c r="N29" s="108">
        <v>7518.75</v>
      </c>
    </row>
    <row r="30" spans="1:15" s="82" customFormat="1" ht="22.15" customHeight="1" x14ac:dyDescent="0.25">
      <c r="A30" s="105">
        <v>4</v>
      </c>
      <c r="B30" s="106" t="s">
        <v>5</v>
      </c>
      <c r="C30" s="107">
        <f t="shared" ref="C30:N30" si="7">C31</f>
        <v>0</v>
      </c>
      <c r="D30" s="107">
        <f t="shared" si="7"/>
        <v>0</v>
      </c>
      <c r="E30" s="107">
        <f t="shared" si="7"/>
        <v>0</v>
      </c>
      <c r="F30" s="107">
        <f t="shared" si="7"/>
        <v>0</v>
      </c>
      <c r="G30" s="107">
        <f t="shared" si="7"/>
        <v>2833.84</v>
      </c>
      <c r="H30" s="107">
        <f t="shared" si="7"/>
        <v>0</v>
      </c>
      <c r="I30" s="107">
        <f t="shared" si="7"/>
        <v>0</v>
      </c>
      <c r="J30" s="107">
        <f t="shared" si="7"/>
        <v>0</v>
      </c>
      <c r="K30" s="107">
        <f t="shared" si="7"/>
        <v>0</v>
      </c>
      <c r="L30" s="107">
        <f t="shared" si="7"/>
        <v>2833.84</v>
      </c>
      <c r="M30" s="107">
        <f t="shared" si="7"/>
        <v>2833.84</v>
      </c>
      <c r="N30" s="107">
        <f t="shared" si="7"/>
        <v>2833.84</v>
      </c>
    </row>
    <row r="31" spans="1:15" s="82" customFormat="1" ht="24.75" customHeight="1" x14ac:dyDescent="0.25">
      <c r="A31" s="109">
        <v>42</v>
      </c>
      <c r="B31" s="110" t="s">
        <v>75</v>
      </c>
      <c r="C31" s="108">
        <v>0</v>
      </c>
      <c r="D31" s="108">
        <v>0</v>
      </c>
      <c r="E31" s="108">
        <v>0</v>
      </c>
      <c r="F31" s="108">
        <v>0</v>
      </c>
      <c r="G31" s="108">
        <f>SUM(List2!H108)</f>
        <v>2833.84</v>
      </c>
      <c r="H31" s="108">
        <v>0</v>
      </c>
      <c r="I31" s="108">
        <v>0</v>
      </c>
      <c r="J31" s="108"/>
      <c r="K31" s="108"/>
      <c r="L31" s="108">
        <f>SUM(C31:I31)</f>
        <v>2833.84</v>
      </c>
      <c r="M31" s="108">
        <v>2833.84</v>
      </c>
      <c r="N31" s="108">
        <v>2833.84</v>
      </c>
    </row>
    <row r="32" spans="1:15" s="82" customFormat="1" ht="19.899999999999999" customHeight="1" x14ac:dyDescent="0.25">
      <c r="A32" s="111"/>
      <c r="B32" s="112" t="s">
        <v>76</v>
      </c>
      <c r="C32" s="113">
        <f t="shared" ref="C32:K32" si="8">SUM(C25+C30)</f>
        <v>20125</v>
      </c>
      <c r="D32" s="113">
        <f t="shared" si="8"/>
        <v>18124.04</v>
      </c>
      <c r="E32" s="113">
        <f t="shared" si="8"/>
        <v>929</v>
      </c>
      <c r="F32" s="113">
        <f t="shared" si="8"/>
        <v>3292</v>
      </c>
      <c r="G32" s="113">
        <f>SUM(G26:G29,G31)</f>
        <v>494263.52</v>
      </c>
      <c r="H32" s="113">
        <f t="shared" si="8"/>
        <v>203.07</v>
      </c>
      <c r="I32" s="113">
        <f t="shared" si="8"/>
        <v>0</v>
      </c>
      <c r="J32" s="114">
        <f t="shared" si="8"/>
        <v>0</v>
      </c>
      <c r="K32" s="114">
        <f t="shared" si="8"/>
        <v>0</v>
      </c>
      <c r="L32" s="114">
        <f>SUM(C32:H32)</f>
        <v>536936.63</v>
      </c>
      <c r="M32" s="114">
        <f>SUM(M25,M30)</f>
        <v>536936.63</v>
      </c>
      <c r="N32" s="114">
        <f>SUM(N25,N30)</f>
        <v>536936.63</v>
      </c>
    </row>
  </sheetData>
  <mergeCells count="13">
    <mergeCell ref="A5:I5"/>
    <mergeCell ref="A1:I1"/>
    <mergeCell ref="A3:I3"/>
    <mergeCell ref="A4:I4"/>
    <mergeCell ref="L7:L8"/>
    <mergeCell ref="K7:K8"/>
    <mergeCell ref="M7:M8"/>
    <mergeCell ref="N7:N8"/>
    <mergeCell ref="A23:J23"/>
    <mergeCell ref="A7:A8"/>
    <mergeCell ref="B7:B8"/>
    <mergeCell ref="C7:I7"/>
    <mergeCell ref="J7:J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workbookViewId="0">
      <selection activeCell="D12" sqref="D12:F12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169" t="s">
        <v>53</v>
      </c>
      <c r="B1" s="169"/>
      <c r="C1" s="169"/>
      <c r="D1" s="169"/>
      <c r="E1" s="169"/>
      <c r="F1" s="169"/>
    </row>
    <row r="2" spans="1:6" ht="18" customHeight="1" x14ac:dyDescent="0.25">
      <c r="A2" s="5"/>
      <c r="B2" s="5"/>
      <c r="C2" s="5"/>
      <c r="D2" s="5"/>
      <c r="E2" s="5"/>
      <c r="F2" s="5"/>
    </row>
    <row r="3" spans="1:6" ht="15.75" x14ac:dyDescent="0.25">
      <c r="A3" s="169" t="s">
        <v>32</v>
      </c>
      <c r="B3" s="169"/>
      <c r="C3" s="169"/>
      <c r="D3" s="169"/>
      <c r="E3" s="171"/>
      <c r="F3" s="171"/>
    </row>
    <row r="4" spans="1:6" ht="18" x14ac:dyDescent="0.25">
      <c r="A4" s="5"/>
      <c r="B4" s="5"/>
      <c r="C4" s="5"/>
      <c r="D4" s="5"/>
      <c r="E4" s="6"/>
      <c r="F4" s="6"/>
    </row>
    <row r="5" spans="1:6" ht="18" customHeight="1" x14ac:dyDescent="0.25">
      <c r="A5" s="169" t="s">
        <v>14</v>
      </c>
      <c r="B5" s="170"/>
      <c r="C5" s="170"/>
      <c r="D5" s="170"/>
      <c r="E5" s="170"/>
      <c r="F5" s="170"/>
    </row>
    <row r="6" spans="1:6" ht="18" x14ac:dyDescent="0.25">
      <c r="A6" s="5"/>
      <c r="B6" s="5"/>
      <c r="C6" s="5"/>
      <c r="D6" s="5"/>
      <c r="E6" s="6"/>
      <c r="F6" s="6"/>
    </row>
    <row r="7" spans="1:6" ht="15.75" x14ac:dyDescent="0.25">
      <c r="A7" s="169" t="s">
        <v>25</v>
      </c>
      <c r="B7" s="197"/>
      <c r="C7" s="197"/>
      <c r="D7" s="197"/>
      <c r="E7" s="197"/>
      <c r="F7" s="197"/>
    </row>
    <row r="8" spans="1:6" ht="18" x14ac:dyDescent="0.25">
      <c r="A8" s="5"/>
      <c r="B8" s="5"/>
      <c r="C8" s="5"/>
      <c r="D8" s="5"/>
      <c r="E8" s="6"/>
      <c r="F8" s="6"/>
    </row>
    <row r="9" spans="1:6" ht="25.5" x14ac:dyDescent="0.25">
      <c r="A9" s="26" t="s">
        <v>26</v>
      </c>
      <c r="B9" s="25" t="s">
        <v>12</v>
      </c>
      <c r="C9" s="26" t="s">
        <v>13</v>
      </c>
      <c r="D9" s="26" t="s">
        <v>48</v>
      </c>
      <c r="E9" s="26" t="s">
        <v>49</v>
      </c>
      <c r="F9" s="26" t="s">
        <v>50</v>
      </c>
    </row>
    <row r="10" spans="1:6" ht="15.75" customHeight="1" x14ac:dyDescent="0.25">
      <c r="A10" s="13" t="s">
        <v>27</v>
      </c>
      <c r="B10" s="10">
        <f>SUM(B11)</f>
        <v>0</v>
      </c>
      <c r="C10" s="10">
        <f t="shared" ref="C10:F10" si="0">SUM(C11)</f>
        <v>0</v>
      </c>
      <c r="D10" s="10">
        <f t="shared" si="0"/>
        <v>536937</v>
      </c>
      <c r="E10" s="10">
        <f t="shared" si="0"/>
        <v>536937</v>
      </c>
      <c r="F10" s="10">
        <f t="shared" si="0"/>
        <v>536937</v>
      </c>
    </row>
    <row r="11" spans="1:6" ht="15.75" customHeight="1" x14ac:dyDescent="0.25">
      <c r="A11" s="13" t="s">
        <v>110</v>
      </c>
      <c r="B11" s="10">
        <f>SUM(B12:B13)</f>
        <v>0</v>
      </c>
      <c r="C11" s="10">
        <f t="shared" ref="C11:F11" si="1">SUM(C12:C13)</f>
        <v>0</v>
      </c>
      <c r="D11" s="10">
        <f t="shared" si="1"/>
        <v>536937</v>
      </c>
      <c r="E11" s="10">
        <f t="shared" si="1"/>
        <v>536937</v>
      </c>
      <c r="F11" s="10">
        <f t="shared" si="1"/>
        <v>536937</v>
      </c>
    </row>
    <row r="12" spans="1:6" x14ac:dyDescent="0.25">
      <c r="A12" s="20" t="s">
        <v>111</v>
      </c>
      <c r="B12" s="10">
        <f>SUM('POSEBNI DIO'!E8,'POSEBNI DIO'!E14,'POSEBNI DIO'!E26,'POSEBNI DIO'!E33,'POSEBNI DIO'!E40,'POSEBNI DIO'!E46,'POSEBNI DIO'!E53)</f>
        <v>0</v>
      </c>
      <c r="C12" s="10">
        <f>SUM('POSEBNI DIO'!F8,'POSEBNI DIO'!F14,'POSEBNI DIO'!F26,'POSEBNI DIO'!F33,'POSEBNI DIO'!F40,'POSEBNI DIO'!F46,'POSEBNI DIO'!F53)</f>
        <v>0</v>
      </c>
      <c r="D12" s="10">
        <v>533645</v>
      </c>
      <c r="E12" s="10">
        <v>533645</v>
      </c>
      <c r="F12" s="10">
        <v>533645</v>
      </c>
    </row>
    <row r="13" spans="1:6" x14ac:dyDescent="0.25">
      <c r="A13" s="19" t="s">
        <v>112</v>
      </c>
      <c r="B13" s="10">
        <f>SUM('POSEBNI DIO'!E23,'POSEBNI DIO'!E61,'POSEBNI DIO'!E66,'POSEBNI DIO'!E71)</f>
        <v>0</v>
      </c>
      <c r="C13" s="10">
        <f>SUM('POSEBNI DIO'!F23,'POSEBNI DIO'!F61,'POSEBNI DIO'!F66,'POSEBNI DIO'!F71)</f>
        <v>0</v>
      </c>
      <c r="D13" s="10">
        <v>3292</v>
      </c>
      <c r="E13" s="10">
        <v>3292</v>
      </c>
      <c r="F13" s="10">
        <v>3292</v>
      </c>
    </row>
    <row r="14" spans="1:6" x14ac:dyDescent="0.25">
      <c r="A14" s="13"/>
      <c r="B14" s="10"/>
      <c r="C14" s="11"/>
      <c r="D14" s="11"/>
      <c r="E14" s="11"/>
      <c r="F14" s="12"/>
    </row>
    <row r="15" spans="1:6" x14ac:dyDescent="0.25">
      <c r="A15" s="21"/>
      <c r="B15" s="10"/>
      <c r="C15" s="11"/>
      <c r="D15" s="11"/>
      <c r="E15" s="11"/>
      <c r="F15" s="12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workbookViewId="0">
      <selection activeCell="F35" sqref="F3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42" customHeight="1" x14ac:dyDescent="0.25">
      <c r="A1" s="169" t="s">
        <v>53</v>
      </c>
      <c r="B1" s="169"/>
      <c r="C1" s="169"/>
      <c r="D1" s="169"/>
      <c r="E1" s="169"/>
      <c r="F1" s="169"/>
      <c r="G1" s="169"/>
      <c r="H1" s="169"/>
      <c r="I1" s="169"/>
    </row>
    <row r="2" spans="1:9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169" t="s">
        <v>32</v>
      </c>
      <c r="B3" s="169"/>
      <c r="C3" s="169"/>
      <c r="D3" s="169"/>
      <c r="E3" s="169"/>
      <c r="F3" s="169"/>
      <c r="G3" s="169"/>
      <c r="H3" s="171"/>
      <c r="I3" s="171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ht="18" customHeight="1" x14ac:dyDescent="0.25">
      <c r="A5" s="169" t="s">
        <v>28</v>
      </c>
      <c r="B5" s="170"/>
      <c r="C5" s="170"/>
      <c r="D5" s="170"/>
      <c r="E5" s="170"/>
      <c r="F5" s="170"/>
      <c r="G5" s="170"/>
      <c r="H5" s="170"/>
      <c r="I5" s="170"/>
    </row>
    <row r="6" spans="1:9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9" ht="25.5" x14ac:dyDescent="0.25">
      <c r="A7" s="26" t="s">
        <v>15</v>
      </c>
      <c r="B7" s="25" t="s">
        <v>16</v>
      </c>
      <c r="C7" s="25" t="s">
        <v>17</v>
      </c>
      <c r="D7" s="25" t="s">
        <v>57</v>
      </c>
      <c r="E7" s="25" t="s">
        <v>12</v>
      </c>
      <c r="F7" s="26" t="s">
        <v>13</v>
      </c>
      <c r="G7" s="26" t="s">
        <v>48</v>
      </c>
      <c r="H7" s="26" t="s">
        <v>49</v>
      </c>
      <c r="I7" s="26" t="s">
        <v>50</v>
      </c>
    </row>
    <row r="8" spans="1:9" ht="25.5" x14ac:dyDescent="0.25">
      <c r="A8" s="13">
        <v>8</v>
      </c>
      <c r="B8" s="13"/>
      <c r="C8" s="13"/>
      <c r="D8" s="13" t="s">
        <v>29</v>
      </c>
      <c r="E8" s="10"/>
      <c r="F8" s="11"/>
      <c r="G8" s="11"/>
      <c r="H8" s="11"/>
      <c r="I8" s="11"/>
    </row>
    <row r="9" spans="1:9" x14ac:dyDescent="0.25">
      <c r="A9" s="13"/>
      <c r="B9" s="18">
        <v>84</v>
      </c>
      <c r="C9" s="18"/>
      <c r="D9" s="18" t="s">
        <v>36</v>
      </c>
      <c r="E9" s="10"/>
      <c r="F9" s="11"/>
      <c r="G9" s="11"/>
      <c r="H9" s="11"/>
      <c r="I9" s="11"/>
    </row>
    <row r="10" spans="1:9" ht="25.5" x14ac:dyDescent="0.25">
      <c r="A10" s="14"/>
      <c r="B10" s="14"/>
      <c r="C10" s="15">
        <v>81</v>
      </c>
      <c r="D10" s="20" t="s">
        <v>37</v>
      </c>
      <c r="E10" s="10"/>
      <c r="F10" s="11"/>
      <c r="G10" s="11"/>
      <c r="H10" s="11"/>
      <c r="I10" s="11"/>
    </row>
    <row r="11" spans="1:9" ht="25.5" x14ac:dyDescent="0.25">
      <c r="A11" s="16">
        <v>5</v>
      </c>
      <c r="B11" s="17"/>
      <c r="C11" s="17"/>
      <c r="D11" s="31" t="s">
        <v>30</v>
      </c>
      <c r="E11" s="10"/>
      <c r="F11" s="11"/>
      <c r="G11" s="11"/>
      <c r="H11" s="11"/>
      <c r="I11" s="11"/>
    </row>
    <row r="12" spans="1:9" ht="25.5" x14ac:dyDescent="0.25">
      <c r="A12" s="18"/>
      <c r="B12" s="18">
        <v>54</v>
      </c>
      <c r="C12" s="18"/>
      <c r="D12" s="32" t="s">
        <v>38</v>
      </c>
      <c r="E12" s="10"/>
      <c r="F12" s="11"/>
      <c r="G12" s="11"/>
      <c r="H12" s="11"/>
      <c r="I12" s="12"/>
    </row>
    <row r="13" spans="1:9" x14ac:dyDescent="0.25">
      <c r="A13" s="18"/>
      <c r="B13" s="18"/>
      <c r="C13" s="15">
        <v>11</v>
      </c>
      <c r="D13" s="15" t="s">
        <v>19</v>
      </c>
      <c r="E13" s="10"/>
      <c r="F13" s="11"/>
      <c r="G13" s="11"/>
      <c r="H13" s="11"/>
      <c r="I13" s="12"/>
    </row>
    <row r="14" spans="1:9" x14ac:dyDescent="0.25">
      <c r="A14" s="18"/>
      <c r="B14" s="18"/>
      <c r="C14" s="15">
        <v>31</v>
      </c>
      <c r="D14" s="15" t="s">
        <v>39</v>
      </c>
      <c r="E14" s="10"/>
      <c r="F14" s="11"/>
      <c r="G14" s="11"/>
      <c r="H14" s="11"/>
      <c r="I14" s="12"/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topLeftCell="A22" workbookViewId="0">
      <selection activeCell="I13" sqref="I13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6" width="25.28515625" customWidth="1"/>
    <col min="7" max="9" width="25.28515625" style="165" customWidth="1"/>
  </cols>
  <sheetData>
    <row r="1" spans="1:9" ht="42" customHeight="1" x14ac:dyDescent="0.25">
      <c r="A1" s="169" t="s">
        <v>53</v>
      </c>
      <c r="B1" s="169"/>
      <c r="C1" s="169"/>
      <c r="D1" s="169"/>
      <c r="E1" s="169"/>
      <c r="F1" s="169"/>
      <c r="G1" s="169"/>
      <c r="H1" s="169"/>
      <c r="I1" s="169"/>
    </row>
    <row r="2" spans="1:9" ht="18" x14ac:dyDescent="0.25">
      <c r="A2" s="5"/>
      <c r="B2" s="5"/>
      <c r="C2" s="5"/>
      <c r="D2" s="5"/>
      <c r="E2" s="5"/>
      <c r="F2" s="5"/>
      <c r="G2" s="160"/>
      <c r="H2" s="166"/>
      <c r="I2" s="166"/>
    </row>
    <row r="3" spans="1:9" ht="18" customHeight="1" x14ac:dyDescent="0.25">
      <c r="A3" s="169" t="s">
        <v>31</v>
      </c>
      <c r="B3" s="170"/>
      <c r="C3" s="170"/>
      <c r="D3" s="170"/>
      <c r="E3" s="170"/>
      <c r="F3" s="170"/>
      <c r="G3" s="170"/>
      <c r="H3" s="170"/>
      <c r="I3" s="170"/>
    </row>
    <row r="4" spans="1:9" ht="18" x14ac:dyDescent="0.25">
      <c r="A4" s="5"/>
      <c r="B4" s="5"/>
      <c r="C4" s="5"/>
      <c r="D4" s="5"/>
      <c r="E4" s="5"/>
      <c r="F4" s="5"/>
      <c r="G4" s="160"/>
      <c r="H4" s="166"/>
      <c r="I4" s="166"/>
    </row>
    <row r="5" spans="1:9" ht="25.5" x14ac:dyDescent="0.25">
      <c r="A5" s="210" t="s">
        <v>33</v>
      </c>
      <c r="B5" s="211"/>
      <c r="C5" s="212"/>
      <c r="D5" s="25" t="s">
        <v>34</v>
      </c>
      <c r="E5" s="25" t="s">
        <v>12</v>
      </c>
      <c r="F5" s="26" t="s">
        <v>13</v>
      </c>
      <c r="G5" s="161" t="s">
        <v>48</v>
      </c>
      <c r="H5" s="161" t="s">
        <v>49</v>
      </c>
      <c r="I5" s="161" t="s">
        <v>50</v>
      </c>
    </row>
    <row r="6" spans="1:9" x14ac:dyDescent="0.25">
      <c r="A6" s="198" t="s">
        <v>79</v>
      </c>
      <c r="B6" s="199"/>
      <c r="C6" s="200"/>
      <c r="D6" s="34" t="s">
        <v>80</v>
      </c>
      <c r="E6" s="150">
        <f>SUM(E7,E13,E52,E57,E62,E67)</f>
        <v>0</v>
      </c>
      <c r="F6" s="150">
        <f t="shared" ref="F6:I6" si="0">SUM(F7,F13,F52,F57,F62,F67)</f>
        <v>0</v>
      </c>
      <c r="G6" s="162">
        <f t="shared" si="0"/>
        <v>536936.63</v>
      </c>
      <c r="H6" s="162">
        <f t="shared" si="0"/>
        <v>536936.63</v>
      </c>
      <c r="I6" s="162">
        <f t="shared" si="0"/>
        <v>536936.63</v>
      </c>
    </row>
    <row r="7" spans="1:9" x14ac:dyDescent="0.25">
      <c r="A7" s="198" t="s">
        <v>90</v>
      </c>
      <c r="B7" s="199"/>
      <c r="C7" s="200"/>
      <c r="D7" s="119" t="s">
        <v>91</v>
      </c>
      <c r="E7" s="150">
        <f>SUM(E8)</f>
        <v>0</v>
      </c>
      <c r="F7" s="150">
        <f t="shared" ref="F7:I8" si="1">SUM(F8)</f>
        <v>0</v>
      </c>
      <c r="G7" s="162">
        <f t="shared" si="1"/>
        <v>18124.04</v>
      </c>
      <c r="H7" s="162">
        <f t="shared" si="1"/>
        <v>18124.039999999997</v>
      </c>
      <c r="I7" s="162">
        <f t="shared" si="1"/>
        <v>18124.039999999997</v>
      </c>
    </row>
    <row r="8" spans="1:9" ht="25.5" x14ac:dyDescent="0.25">
      <c r="A8" s="201" t="s">
        <v>82</v>
      </c>
      <c r="B8" s="202"/>
      <c r="C8" s="203"/>
      <c r="D8" s="148" t="s">
        <v>93</v>
      </c>
      <c r="E8" s="149">
        <f>SUM(E9)</f>
        <v>0</v>
      </c>
      <c r="F8" s="149">
        <f t="shared" si="1"/>
        <v>0</v>
      </c>
      <c r="G8" s="163">
        <f t="shared" si="1"/>
        <v>18124.04</v>
      </c>
      <c r="H8" s="163">
        <f t="shared" si="1"/>
        <v>18124.039999999997</v>
      </c>
      <c r="I8" s="163">
        <f t="shared" si="1"/>
        <v>18124.039999999997</v>
      </c>
    </row>
    <row r="9" spans="1:9" x14ac:dyDescent="0.25">
      <c r="A9" s="204">
        <v>3</v>
      </c>
      <c r="B9" s="205"/>
      <c r="C9" s="206"/>
      <c r="D9" s="33" t="s">
        <v>22</v>
      </c>
      <c r="E9" s="10">
        <f>SUM(E10:E11)</f>
        <v>0</v>
      </c>
      <c r="F9" s="10">
        <f t="shared" ref="F9" si="2">SUM(F10:F11)</f>
        <v>0</v>
      </c>
      <c r="G9" s="164">
        <f>SUM(G10:G12)</f>
        <v>18124.04</v>
      </c>
      <c r="H9" s="164">
        <f>SUM(H10:H12)</f>
        <v>18124.039999999997</v>
      </c>
      <c r="I9" s="164">
        <f>SUM(I10:I12)</f>
        <v>18124.039999999997</v>
      </c>
    </row>
    <row r="10" spans="1:9" x14ac:dyDescent="0.25">
      <c r="A10" s="207">
        <v>31</v>
      </c>
      <c r="B10" s="208"/>
      <c r="C10" s="209"/>
      <c r="D10" s="33" t="s">
        <v>23</v>
      </c>
      <c r="E10" s="10"/>
      <c r="F10" s="10"/>
      <c r="G10" s="164">
        <v>530.89</v>
      </c>
      <c r="H10" s="164">
        <v>530.89</v>
      </c>
      <c r="I10" s="164">
        <v>530.89</v>
      </c>
    </row>
    <row r="11" spans="1:9" x14ac:dyDescent="0.25">
      <c r="A11" s="207">
        <v>32</v>
      </c>
      <c r="B11" s="208"/>
      <c r="C11" s="209"/>
      <c r="D11" s="33" t="s">
        <v>35</v>
      </c>
      <c r="E11" s="10"/>
      <c r="F11" s="10"/>
      <c r="G11" s="164">
        <f>SUM(List2!H13)</f>
        <v>17573.510000000002</v>
      </c>
      <c r="H11" s="164">
        <v>17573.509999999998</v>
      </c>
      <c r="I11" s="164">
        <v>17573.509999999998</v>
      </c>
    </row>
    <row r="12" spans="1:9" x14ac:dyDescent="0.25">
      <c r="A12" s="115">
        <v>34</v>
      </c>
      <c r="B12" s="116"/>
      <c r="C12" s="117"/>
      <c r="D12" s="118" t="s">
        <v>195</v>
      </c>
      <c r="E12" s="10"/>
      <c r="F12" s="10"/>
      <c r="G12" s="164">
        <f>SUM(List2!H40)</f>
        <v>19.64</v>
      </c>
      <c r="H12" s="164">
        <v>19.64</v>
      </c>
      <c r="I12" s="164">
        <v>19.64</v>
      </c>
    </row>
    <row r="13" spans="1:9" ht="36" customHeight="1" x14ac:dyDescent="0.25">
      <c r="A13" s="198" t="s">
        <v>92</v>
      </c>
      <c r="B13" s="199"/>
      <c r="C13" s="200"/>
      <c r="D13" s="119" t="s">
        <v>94</v>
      </c>
      <c r="E13" s="150">
        <f>SUM(E14,E20,E26,E33,E40,E46)</f>
        <v>0</v>
      </c>
      <c r="F13" s="150">
        <f t="shared" ref="F13:G13" si="3">SUM(F14,F20,F26,F33,F40,F46)</f>
        <v>0</v>
      </c>
      <c r="G13" s="162">
        <f t="shared" si="3"/>
        <v>498687.59</v>
      </c>
      <c r="H13" s="162">
        <f>SUM(H14,H20,H26,H33,H40,H46)</f>
        <v>498687.59</v>
      </c>
      <c r="I13" s="162">
        <f>SUM(I14,I20,I26,I33,I40,I46)</f>
        <v>498687.59</v>
      </c>
    </row>
    <row r="14" spans="1:9" ht="15" customHeight="1" x14ac:dyDescent="0.25">
      <c r="A14" s="201" t="s">
        <v>83</v>
      </c>
      <c r="B14" s="202"/>
      <c r="C14" s="203"/>
      <c r="D14" s="148" t="s">
        <v>84</v>
      </c>
      <c r="E14" s="149">
        <f>SUM(E15,E18)</f>
        <v>0</v>
      </c>
      <c r="F14" s="149">
        <f t="shared" ref="F14:I14" si="4">SUM(F15,F18)</f>
        <v>0</v>
      </c>
      <c r="G14" s="163">
        <f t="shared" si="4"/>
        <v>929</v>
      </c>
      <c r="H14" s="163">
        <f t="shared" si="4"/>
        <v>929</v>
      </c>
      <c r="I14" s="163">
        <f t="shared" si="4"/>
        <v>929</v>
      </c>
    </row>
    <row r="15" spans="1:9" x14ac:dyDescent="0.25">
      <c r="A15" s="204">
        <v>3</v>
      </c>
      <c r="B15" s="205"/>
      <c r="C15" s="206"/>
      <c r="D15" s="49" t="s">
        <v>22</v>
      </c>
      <c r="E15" s="10">
        <f>SUM(E16:E17)</f>
        <v>0</v>
      </c>
      <c r="F15" s="10">
        <f t="shared" ref="F15" si="5">SUM(F16:F17)</f>
        <v>0</v>
      </c>
      <c r="G15" s="164">
        <f>SUM(G16:G17)</f>
        <v>929</v>
      </c>
      <c r="H15" s="164">
        <v>929</v>
      </c>
      <c r="I15" s="164">
        <v>929</v>
      </c>
    </row>
    <row r="16" spans="1:9" x14ac:dyDescent="0.25">
      <c r="A16" s="207">
        <v>31</v>
      </c>
      <c r="B16" s="208"/>
      <c r="C16" s="209"/>
      <c r="D16" s="49" t="s">
        <v>23</v>
      </c>
      <c r="E16" s="10"/>
      <c r="F16" s="10"/>
      <c r="G16" s="164">
        <v>0</v>
      </c>
      <c r="H16" s="164">
        <v>0</v>
      </c>
      <c r="I16" s="164">
        <v>0</v>
      </c>
    </row>
    <row r="17" spans="1:10" x14ac:dyDescent="0.25">
      <c r="A17" s="207">
        <v>32</v>
      </c>
      <c r="B17" s="208"/>
      <c r="C17" s="209"/>
      <c r="D17" s="49" t="s">
        <v>35</v>
      </c>
      <c r="E17" s="10"/>
      <c r="F17" s="10"/>
      <c r="G17" s="164">
        <v>929</v>
      </c>
      <c r="H17" s="164">
        <v>929</v>
      </c>
      <c r="I17" s="164">
        <v>929</v>
      </c>
    </row>
    <row r="18" spans="1:10" ht="25.5" x14ac:dyDescent="0.25">
      <c r="A18" s="204">
        <v>4</v>
      </c>
      <c r="B18" s="205"/>
      <c r="C18" s="206"/>
      <c r="D18" s="49" t="s">
        <v>24</v>
      </c>
      <c r="E18" s="10">
        <f>SUM(E19)</f>
        <v>0</v>
      </c>
      <c r="F18" s="10">
        <f t="shared" ref="F18:I18" si="6">SUM(F19)</f>
        <v>0</v>
      </c>
      <c r="G18" s="164">
        <f t="shared" si="6"/>
        <v>0</v>
      </c>
      <c r="H18" s="164">
        <f t="shared" si="6"/>
        <v>0</v>
      </c>
      <c r="I18" s="164">
        <f t="shared" si="6"/>
        <v>0</v>
      </c>
    </row>
    <row r="19" spans="1:10" ht="25.5" x14ac:dyDescent="0.25">
      <c r="A19" s="207">
        <v>42</v>
      </c>
      <c r="B19" s="208"/>
      <c r="C19" s="209"/>
      <c r="D19" s="49" t="s">
        <v>54</v>
      </c>
      <c r="E19" s="10"/>
      <c r="F19" s="10"/>
      <c r="G19" s="164">
        <f>SUM(List2!H59)</f>
        <v>0</v>
      </c>
      <c r="H19" s="164">
        <v>0</v>
      </c>
      <c r="I19" s="164">
        <v>0</v>
      </c>
    </row>
    <row r="20" spans="1:10" ht="22.5" customHeight="1" x14ac:dyDescent="0.25">
      <c r="A20" s="201" t="s">
        <v>85</v>
      </c>
      <c r="B20" s="202"/>
      <c r="C20" s="203"/>
      <c r="D20" s="148" t="s">
        <v>86</v>
      </c>
      <c r="E20" s="149">
        <f>SUM(E21,E24)</f>
        <v>0</v>
      </c>
      <c r="F20" s="149">
        <f t="shared" ref="F20:I20" si="7">SUM(F21,F24)</f>
        <v>0</v>
      </c>
      <c r="G20" s="163">
        <f t="shared" si="7"/>
        <v>3292</v>
      </c>
      <c r="H20" s="163">
        <f t="shared" si="7"/>
        <v>3292</v>
      </c>
      <c r="I20" s="163">
        <f t="shared" si="7"/>
        <v>3292</v>
      </c>
    </row>
    <row r="21" spans="1:10" x14ac:dyDescent="0.25">
      <c r="A21" s="204">
        <v>3</v>
      </c>
      <c r="B21" s="205"/>
      <c r="C21" s="206"/>
      <c r="D21" s="49" t="s">
        <v>22</v>
      </c>
      <c r="E21" s="10">
        <f>SUM(E22:E23)</f>
        <v>0</v>
      </c>
      <c r="F21" s="10">
        <f t="shared" ref="F21:G21" si="8">SUM(F22:F23)</f>
        <v>0</v>
      </c>
      <c r="G21" s="164">
        <f t="shared" si="8"/>
        <v>3292</v>
      </c>
      <c r="H21" s="164">
        <v>3292</v>
      </c>
      <c r="I21" s="164">
        <v>3292</v>
      </c>
    </row>
    <row r="22" spans="1:10" x14ac:dyDescent="0.25">
      <c r="A22" s="207">
        <v>31</v>
      </c>
      <c r="B22" s="208"/>
      <c r="C22" s="209"/>
      <c r="D22" s="49" t="s">
        <v>23</v>
      </c>
      <c r="E22" s="10"/>
      <c r="F22" s="10"/>
      <c r="G22" s="164">
        <v>0</v>
      </c>
      <c r="H22" s="164">
        <v>0</v>
      </c>
      <c r="I22" s="164">
        <v>0</v>
      </c>
    </row>
    <row r="23" spans="1:10" x14ac:dyDescent="0.25">
      <c r="A23" s="207">
        <v>32</v>
      </c>
      <c r="B23" s="208"/>
      <c r="C23" s="209"/>
      <c r="D23" s="49" t="s">
        <v>35</v>
      </c>
      <c r="E23" s="10"/>
      <c r="F23" s="10"/>
      <c r="G23" s="164">
        <v>3292</v>
      </c>
      <c r="H23" s="164">
        <v>3292</v>
      </c>
      <c r="I23" s="164">
        <v>3292</v>
      </c>
      <c r="J23" s="153"/>
    </row>
    <row r="24" spans="1:10" ht="25.5" x14ac:dyDescent="0.25">
      <c r="A24" s="204">
        <v>4</v>
      </c>
      <c r="B24" s="205"/>
      <c r="C24" s="206"/>
      <c r="D24" s="49" t="s">
        <v>24</v>
      </c>
      <c r="E24" s="10">
        <f>SUM(E25)</f>
        <v>0</v>
      </c>
      <c r="F24" s="10">
        <f t="shared" ref="F24:I24" si="9">SUM(F25)</f>
        <v>0</v>
      </c>
      <c r="G24" s="164">
        <f t="shared" si="9"/>
        <v>0</v>
      </c>
      <c r="H24" s="164">
        <f t="shared" si="9"/>
        <v>0</v>
      </c>
      <c r="I24" s="164">
        <f t="shared" si="9"/>
        <v>0</v>
      </c>
    </row>
    <row r="25" spans="1:10" ht="25.5" x14ac:dyDescent="0.25">
      <c r="A25" s="207">
        <v>42</v>
      </c>
      <c r="B25" s="208"/>
      <c r="C25" s="209"/>
      <c r="D25" s="49" t="s">
        <v>54</v>
      </c>
      <c r="E25" s="10"/>
      <c r="F25" s="10"/>
      <c r="G25" s="164">
        <f>SUM(List2!H77)</f>
        <v>0</v>
      </c>
      <c r="H25" s="164">
        <v>0</v>
      </c>
      <c r="I25" s="164">
        <v>0</v>
      </c>
    </row>
    <row r="26" spans="1:10" x14ac:dyDescent="0.25">
      <c r="A26" s="201" t="s">
        <v>95</v>
      </c>
      <c r="B26" s="202"/>
      <c r="C26" s="203"/>
      <c r="D26" s="148" t="s">
        <v>81</v>
      </c>
      <c r="E26" s="149">
        <f>SUM(E27,E31)</f>
        <v>0</v>
      </c>
      <c r="F26" s="149">
        <f t="shared" ref="F26:I26" si="10">SUM(F27,F31)</f>
        <v>0</v>
      </c>
      <c r="G26" s="163">
        <f t="shared" si="10"/>
        <v>11878.76</v>
      </c>
      <c r="H26" s="163">
        <f t="shared" si="10"/>
        <v>11878.76</v>
      </c>
      <c r="I26" s="163">
        <f t="shared" si="10"/>
        <v>11878.76</v>
      </c>
    </row>
    <row r="27" spans="1:10" x14ac:dyDescent="0.25">
      <c r="A27" s="204">
        <v>3</v>
      </c>
      <c r="B27" s="205"/>
      <c r="C27" s="206"/>
      <c r="D27" s="118" t="s">
        <v>22</v>
      </c>
      <c r="E27" s="10">
        <f>SUM(E28:E29)</f>
        <v>0</v>
      </c>
      <c r="F27" s="10">
        <f t="shared" ref="F27" si="11">SUM(F28:F29)</f>
        <v>0</v>
      </c>
      <c r="G27" s="164">
        <f>SUM(G28:G30)</f>
        <v>9044.92</v>
      </c>
      <c r="H27" s="164">
        <f>SUM(H28:H30)</f>
        <v>9044.92</v>
      </c>
      <c r="I27" s="164">
        <f>SUM(I28:I30)</f>
        <v>9044.92</v>
      </c>
    </row>
    <row r="28" spans="1:10" x14ac:dyDescent="0.25">
      <c r="A28" s="207">
        <v>31</v>
      </c>
      <c r="B28" s="208"/>
      <c r="C28" s="209"/>
      <c r="D28" s="118" t="s">
        <v>23</v>
      </c>
      <c r="E28" s="10"/>
      <c r="F28" s="10"/>
      <c r="G28" s="164">
        <v>0</v>
      </c>
      <c r="H28" s="164">
        <v>0</v>
      </c>
      <c r="I28" s="164">
        <v>0</v>
      </c>
    </row>
    <row r="29" spans="1:10" x14ac:dyDescent="0.25">
      <c r="A29" s="207">
        <v>32</v>
      </c>
      <c r="B29" s="208"/>
      <c r="C29" s="209"/>
      <c r="D29" s="118" t="s">
        <v>35</v>
      </c>
      <c r="E29" s="10"/>
      <c r="F29" s="10"/>
      <c r="G29" s="164">
        <f>SUM(List2!H83)</f>
        <v>1526.17</v>
      </c>
      <c r="H29" s="164">
        <v>1526.17</v>
      </c>
      <c r="I29" s="164">
        <v>1526.17</v>
      </c>
    </row>
    <row r="30" spans="1:10" ht="38.25" x14ac:dyDescent="0.25">
      <c r="A30" s="115">
        <v>37</v>
      </c>
      <c r="B30" s="116"/>
      <c r="C30" s="117"/>
      <c r="D30" s="118" t="s">
        <v>220</v>
      </c>
      <c r="E30" s="10"/>
      <c r="F30" s="10"/>
      <c r="G30" s="164">
        <f>SUM(List2!I104)</f>
        <v>7518.75</v>
      </c>
      <c r="H30" s="164">
        <v>7518.75</v>
      </c>
      <c r="I30" s="164">
        <v>7518.75</v>
      </c>
    </row>
    <row r="31" spans="1:10" ht="25.5" x14ac:dyDescent="0.25">
      <c r="A31" s="204">
        <v>4</v>
      </c>
      <c r="B31" s="205"/>
      <c r="C31" s="206"/>
      <c r="D31" s="118" t="s">
        <v>24</v>
      </c>
      <c r="E31" s="10">
        <f>SUM(E32)</f>
        <v>0</v>
      </c>
      <c r="F31" s="10">
        <f t="shared" ref="F31:G31" si="12">SUM(F32)</f>
        <v>0</v>
      </c>
      <c r="G31" s="164">
        <f t="shared" si="12"/>
        <v>2833.84</v>
      </c>
      <c r="H31" s="164">
        <f>SUM(H32)</f>
        <v>2833.84</v>
      </c>
      <c r="I31" s="164">
        <f>SUM(I32)</f>
        <v>2833.84</v>
      </c>
    </row>
    <row r="32" spans="1:10" ht="25.5" x14ac:dyDescent="0.25">
      <c r="A32" s="207">
        <v>42</v>
      </c>
      <c r="B32" s="208"/>
      <c r="C32" s="209"/>
      <c r="D32" s="118" t="s">
        <v>54</v>
      </c>
      <c r="E32" s="10"/>
      <c r="F32" s="10"/>
      <c r="G32" s="164">
        <f>SUM(List2!H108)</f>
        <v>2833.84</v>
      </c>
      <c r="H32" s="164">
        <v>2833.84</v>
      </c>
      <c r="I32" s="164">
        <v>2833.84</v>
      </c>
    </row>
    <row r="33" spans="1:9" x14ac:dyDescent="0.25">
      <c r="A33" s="201" t="s">
        <v>95</v>
      </c>
      <c r="B33" s="202"/>
      <c r="C33" s="203"/>
      <c r="D33" s="148" t="s">
        <v>96</v>
      </c>
      <c r="E33" s="149">
        <f>SUM(E34,E38)</f>
        <v>0</v>
      </c>
      <c r="F33" s="149">
        <f t="shared" ref="F33:I33" si="13">SUM(F34,F38)</f>
        <v>0</v>
      </c>
      <c r="G33" s="163">
        <f t="shared" si="13"/>
        <v>482384.76</v>
      </c>
      <c r="H33" s="163">
        <f t="shared" si="13"/>
        <v>482384.76</v>
      </c>
      <c r="I33" s="163">
        <f t="shared" si="13"/>
        <v>482384.76</v>
      </c>
    </row>
    <row r="34" spans="1:9" x14ac:dyDescent="0.25">
      <c r="A34" s="204">
        <v>3</v>
      </c>
      <c r="B34" s="205"/>
      <c r="C34" s="206"/>
      <c r="D34" s="118" t="s">
        <v>22</v>
      </c>
      <c r="E34" s="10">
        <f>SUM(E35:E36)</f>
        <v>0</v>
      </c>
      <c r="F34" s="10">
        <f t="shared" ref="F34:I34" si="14">SUM(F35:F36)</f>
        <v>0</v>
      </c>
      <c r="G34" s="164">
        <f>SUM(G35:G37)</f>
        <v>482384.76</v>
      </c>
      <c r="H34" s="164">
        <f t="shared" si="14"/>
        <v>482384.76</v>
      </c>
      <c r="I34" s="164">
        <f t="shared" si="14"/>
        <v>482384.76</v>
      </c>
    </row>
    <row r="35" spans="1:9" x14ac:dyDescent="0.25">
      <c r="A35" s="207">
        <v>31</v>
      </c>
      <c r="B35" s="208"/>
      <c r="C35" s="209"/>
      <c r="D35" s="118" t="s">
        <v>23</v>
      </c>
      <c r="E35" s="10"/>
      <c r="F35" s="10"/>
      <c r="G35" s="164">
        <f>SUM(List2!H174)</f>
        <v>462899.99</v>
      </c>
      <c r="H35" s="164">
        <v>462899.99</v>
      </c>
      <c r="I35" s="164">
        <v>462899.99</v>
      </c>
    </row>
    <row r="36" spans="1:9" x14ac:dyDescent="0.25">
      <c r="A36" s="207">
        <v>32</v>
      </c>
      <c r="B36" s="208"/>
      <c r="C36" s="209"/>
      <c r="D36" s="118" t="s">
        <v>35</v>
      </c>
      <c r="E36" s="10"/>
      <c r="F36" s="10"/>
      <c r="G36" s="164">
        <f>SUM(List2!H182)</f>
        <v>19484.77</v>
      </c>
      <c r="H36" s="164">
        <v>19484.77</v>
      </c>
      <c r="I36" s="164">
        <v>19484.77</v>
      </c>
    </row>
    <row r="37" spans="1:9" x14ac:dyDescent="0.25">
      <c r="A37" s="115">
        <v>34</v>
      </c>
      <c r="B37" s="116"/>
      <c r="C37" s="117"/>
      <c r="D37" s="118" t="s">
        <v>195</v>
      </c>
      <c r="E37" s="10"/>
      <c r="F37" s="10"/>
      <c r="G37" s="164">
        <v>0</v>
      </c>
      <c r="H37" s="164">
        <v>0</v>
      </c>
      <c r="I37" s="164">
        <v>0</v>
      </c>
    </row>
    <row r="38" spans="1:9" ht="25.5" x14ac:dyDescent="0.25">
      <c r="A38" s="204">
        <v>4</v>
      </c>
      <c r="B38" s="205"/>
      <c r="C38" s="206"/>
      <c r="D38" s="118" t="s">
        <v>24</v>
      </c>
      <c r="E38" s="10">
        <f>SUM(E39)</f>
        <v>0</v>
      </c>
      <c r="F38" s="10">
        <f t="shared" ref="F38:I38" si="15">SUM(F39)</f>
        <v>0</v>
      </c>
      <c r="G38" s="164">
        <f t="shared" si="15"/>
        <v>0</v>
      </c>
      <c r="H38" s="164">
        <f t="shared" si="15"/>
        <v>0</v>
      </c>
      <c r="I38" s="164">
        <f t="shared" si="15"/>
        <v>0</v>
      </c>
    </row>
    <row r="39" spans="1:9" ht="25.5" x14ac:dyDescent="0.25">
      <c r="A39" s="207">
        <v>42</v>
      </c>
      <c r="B39" s="208"/>
      <c r="C39" s="209"/>
      <c r="D39" s="118" t="s">
        <v>54</v>
      </c>
      <c r="E39" s="10"/>
      <c r="F39" s="10"/>
      <c r="G39" s="164">
        <v>0</v>
      </c>
      <c r="H39" s="164">
        <v>0</v>
      </c>
      <c r="I39" s="164">
        <v>0</v>
      </c>
    </row>
    <row r="40" spans="1:9" x14ac:dyDescent="0.25">
      <c r="A40" s="201" t="s">
        <v>97</v>
      </c>
      <c r="B40" s="202"/>
      <c r="C40" s="203"/>
      <c r="D40" s="148" t="s">
        <v>98</v>
      </c>
      <c r="E40" s="149">
        <f>SUM(E41,E44)</f>
        <v>0</v>
      </c>
      <c r="F40" s="149">
        <f t="shared" ref="F40:I40" si="16">SUM(F41,F44)</f>
        <v>0</v>
      </c>
      <c r="G40" s="163">
        <f t="shared" si="16"/>
        <v>203.07</v>
      </c>
      <c r="H40" s="163">
        <f t="shared" si="16"/>
        <v>203.07</v>
      </c>
      <c r="I40" s="163">
        <f t="shared" si="16"/>
        <v>203.07</v>
      </c>
    </row>
    <row r="41" spans="1:9" x14ac:dyDescent="0.25">
      <c r="A41" s="204">
        <v>3</v>
      </c>
      <c r="B41" s="205"/>
      <c r="C41" s="206"/>
      <c r="D41" s="118" t="s">
        <v>22</v>
      </c>
      <c r="E41" s="10">
        <f>SUM(E42:E43)</f>
        <v>0</v>
      </c>
      <c r="F41" s="10">
        <f t="shared" ref="F41:I41" si="17">SUM(F42:F43)</f>
        <v>0</v>
      </c>
      <c r="G41" s="164">
        <f t="shared" si="17"/>
        <v>203.07</v>
      </c>
      <c r="H41" s="164">
        <f t="shared" si="17"/>
        <v>203.07</v>
      </c>
      <c r="I41" s="164">
        <f t="shared" si="17"/>
        <v>203.07</v>
      </c>
    </row>
    <row r="42" spans="1:9" x14ac:dyDescent="0.25">
      <c r="A42" s="207">
        <v>31</v>
      </c>
      <c r="B42" s="208"/>
      <c r="C42" s="209"/>
      <c r="D42" s="118" t="s">
        <v>23</v>
      </c>
      <c r="E42" s="10"/>
      <c r="F42" s="10"/>
      <c r="G42" s="164"/>
      <c r="H42" s="164"/>
      <c r="I42" s="164"/>
    </row>
    <row r="43" spans="1:9" x14ac:dyDescent="0.25">
      <c r="A43" s="207">
        <v>32</v>
      </c>
      <c r="B43" s="208"/>
      <c r="C43" s="209"/>
      <c r="D43" s="118" t="s">
        <v>35</v>
      </c>
      <c r="E43" s="10"/>
      <c r="F43" s="10"/>
      <c r="G43" s="164">
        <f>SUM(List2!H116)</f>
        <v>203.07</v>
      </c>
      <c r="H43" s="164">
        <v>203.07</v>
      </c>
      <c r="I43" s="164">
        <v>203.07</v>
      </c>
    </row>
    <row r="44" spans="1:9" ht="25.5" x14ac:dyDescent="0.25">
      <c r="A44" s="204">
        <v>4</v>
      </c>
      <c r="B44" s="205"/>
      <c r="C44" s="206"/>
      <c r="D44" s="118" t="s">
        <v>24</v>
      </c>
      <c r="E44" s="10">
        <f>SUM(E45)</f>
        <v>0</v>
      </c>
      <c r="F44" s="10">
        <f t="shared" ref="F44:I44" si="18">SUM(F45)</f>
        <v>0</v>
      </c>
      <c r="G44" s="164">
        <v>0</v>
      </c>
      <c r="H44" s="164">
        <f t="shared" si="18"/>
        <v>0</v>
      </c>
      <c r="I44" s="164">
        <f t="shared" si="18"/>
        <v>0</v>
      </c>
    </row>
    <row r="45" spans="1:9" ht="25.5" x14ac:dyDescent="0.25">
      <c r="A45" s="207">
        <v>42</v>
      </c>
      <c r="B45" s="208"/>
      <c r="C45" s="209"/>
      <c r="D45" s="118" t="s">
        <v>54</v>
      </c>
      <c r="E45" s="10"/>
      <c r="F45" s="10"/>
      <c r="G45" s="164">
        <v>0</v>
      </c>
      <c r="H45" s="164">
        <v>0</v>
      </c>
      <c r="I45" s="164">
        <v>0</v>
      </c>
    </row>
    <row r="46" spans="1:9" ht="25.5" x14ac:dyDescent="0.25">
      <c r="A46" s="201" t="s">
        <v>99</v>
      </c>
      <c r="B46" s="202"/>
      <c r="C46" s="203"/>
      <c r="D46" s="148" t="s">
        <v>2</v>
      </c>
      <c r="E46" s="149">
        <f>SUM(E47,E50)</f>
        <v>0</v>
      </c>
      <c r="F46" s="149">
        <f t="shared" ref="F46:I46" si="19">SUM(F47,F50)</f>
        <v>0</v>
      </c>
      <c r="G46" s="163">
        <f t="shared" si="19"/>
        <v>0</v>
      </c>
      <c r="H46" s="163">
        <f t="shared" si="19"/>
        <v>0</v>
      </c>
      <c r="I46" s="163">
        <f t="shared" si="19"/>
        <v>0</v>
      </c>
    </row>
    <row r="47" spans="1:9" x14ac:dyDescent="0.25">
      <c r="A47" s="204">
        <v>3</v>
      </c>
      <c r="B47" s="205"/>
      <c r="C47" s="206"/>
      <c r="D47" s="118" t="s">
        <v>22</v>
      </c>
      <c r="E47" s="10">
        <f>SUM(E48:E49)</f>
        <v>0</v>
      </c>
      <c r="F47" s="10">
        <f t="shared" ref="F47:I47" si="20">SUM(F48:F49)</f>
        <v>0</v>
      </c>
      <c r="G47" s="164">
        <f t="shared" si="20"/>
        <v>0</v>
      </c>
      <c r="H47" s="164">
        <f t="shared" si="20"/>
        <v>0</v>
      </c>
      <c r="I47" s="164">
        <f t="shared" si="20"/>
        <v>0</v>
      </c>
    </row>
    <row r="48" spans="1:9" x14ac:dyDescent="0.25">
      <c r="A48" s="207">
        <v>31</v>
      </c>
      <c r="B48" s="208"/>
      <c r="C48" s="209"/>
      <c r="D48" s="118" t="s">
        <v>23</v>
      </c>
      <c r="E48" s="10"/>
      <c r="F48" s="10"/>
      <c r="G48" s="164"/>
      <c r="H48" s="164"/>
      <c r="I48" s="164"/>
    </row>
    <row r="49" spans="1:9" x14ac:dyDescent="0.25">
      <c r="A49" s="207">
        <v>32</v>
      </c>
      <c r="B49" s="208"/>
      <c r="C49" s="209"/>
      <c r="D49" s="118" t="s">
        <v>35</v>
      </c>
      <c r="E49" s="10"/>
      <c r="F49" s="10"/>
      <c r="G49" s="164">
        <f>SUM(List2!H121)</f>
        <v>0</v>
      </c>
      <c r="H49" s="164"/>
      <c r="I49" s="164"/>
    </row>
    <row r="50" spans="1:9" ht="25.5" x14ac:dyDescent="0.25">
      <c r="A50" s="204">
        <v>4</v>
      </c>
      <c r="B50" s="205"/>
      <c r="C50" s="206"/>
      <c r="D50" s="118" t="s">
        <v>24</v>
      </c>
      <c r="E50" s="10">
        <f>SUM(E51)</f>
        <v>0</v>
      </c>
      <c r="F50" s="10">
        <f t="shared" ref="F50:I50" si="21">SUM(F51)</f>
        <v>0</v>
      </c>
      <c r="G50" s="164">
        <f t="shared" si="21"/>
        <v>0</v>
      </c>
      <c r="H50" s="164">
        <f t="shared" si="21"/>
        <v>0</v>
      </c>
      <c r="I50" s="164">
        <f t="shared" si="21"/>
        <v>0</v>
      </c>
    </row>
    <row r="51" spans="1:9" ht="25.5" x14ac:dyDescent="0.25">
      <c r="A51" s="207">
        <v>42</v>
      </c>
      <c r="B51" s="208"/>
      <c r="C51" s="209"/>
      <c r="D51" s="118" t="s">
        <v>54</v>
      </c>
      <c r="E51" s="10"/>
      <c r="F51" s="10"/>
      <c r="G51" s="164"/>
      <c r="H51" s="164"/>
      <c r="I51" s="164"/>
    </row>
    <row r="52" spans="1:9" x14ac:dyDescent="0.25">
      <c r="A52" s="198" t="s">
        <v>100</v>
      </c>
      <c r="B52" s="199"/>
      <c r="C52" s="200"/>
      <c r="D52" s="119" t="s">
        <v>101</v>
      </c>
      <c r="E52" s="150">
        <f>SUM(E53)</f>
        <v>0</v>
      </c>
      <c r="F52" s="150">
        <f t="shared" ref="F52:I52" si="22">SUM(F53)</f>
        <v>0</v>
      </c>
      <c r="G52" s="162">
        <f t="shared" si="22"/>
        <v>17471</v>
      </c>
      <c r="H52" s="162">
        <f t="shared" si="22"/>
        <v>17471</v>
      </c>
      <c r="I52" s="162">
        <f t="shared" si="22"/>
        <v>17471</v>
      </c>
    </row>
    <row r="53" spans="1:9" x14ac:dyDescent="0.25">
      <c r="A53" s="201" t="s">
        <v>102</v>
      </c>
      <c r="B53" s="202"/>
      <c r="C53" s="203"/>
      <c r="D53" s="148" t="s">
        <v>103</v>
      </c>
      <c r="E53" s="149">
        <f>SUM(E55:E56)</f>
        <v>0</v>
      </c>
      <c r="F53" s="149">
        <f t="shared" ref="F53:I53" si="23">SUM(F55:F56)</f>
        <v>0</v>
      </c>
      <c r="G53" s="163">
        <f t="shared" si="23"/>
        <v>17471</v>
      </c>
      <c r="H53" s="163">
        <f t="shared" si="23"/>
        <v>17471</v>
      </c>
      <c r="I53" s="163">
        <f t="shared" si="23"/>
        <v>17471</v>
      </c>
    </row>
    <row r="54" spans="1:9" x14ac:dyDescent="0.25">
      <c r="A54" s="204">
        <v>3</v>
      </c>
      <c r="B54" s="205"/>
      <c r="C54" s="206"/>
      <c r="D54" s="118" t="s">
        <v>22</v>
      </c>
      <c r="E54" s="10"/>
      <c r="F54" s="10"/>
      <c r="G54" s="164"/>
      <c r="H54" s="164"/>
      <c r="I54" s="164"/>
    </row>
    <row r="55" spans="1:9" x14ac:dyDescent="0.25">
      <c r="A55" s="207">
        <v>31</v>
      </c>
      <c r="B55" s="208"/>
      <c r="C55" s="209"/>
      <c r="D55" s="118" t="s">
        <v>23</v>
      </c>
      <c r="E55" s="10"/>
      <c r="F55" s="10"/>
      <c r="G55" s="164">
        <f>SUM(List2!H145)</f>
        <v>13489</v>
      </c>
      <c r="H55" s="164">
        <v>13489</v>
      </c>
      <c r="I55" s="164">
        <v>13489</v>
      </c>
    </row>
    <row r="56" spans="1:9" x14ac:dyDescent="0.25">
      <c r="A56" s="207">
        <v>32</v>
      </c>
      <c r="B56" s="208"/>
      <c r="C56" s="209"/>
      <c r="D56" s="118" t="s">
        <v>35</v>
      </c>
      <c r="E56" s="10"/>
      <c r="F56" s="10"/>
      <c r="G56" s="164">
        <f>SUM(List2!H153)</f>
        <v>3982</v>
      </c>
      <c r="H56" s="164">
        <v>3982</v>
      </c>
      <c r="I56" s="164">
        <v>3982</v>
      </c>
    </row>
    <row r="57" spans="1:9" ht="38.25" x14ac:dyDescent="0.25">
      <c r="A57" s="198" t="s">
        <v>104</v>
      </c>
      <c r="B57" s="199"/>
      <c r="C57" s="200"/>
      <c r="D57" s="119" t="s">
        <v>105</v>
      </c>
      <c r="E57" s="150">
        <f>SUM(E58)</f>
        <v>0</v>
      </c>
      <c r="F57" s="150">
        <f t="shared" ref="F57:I58" si="24">SUM(F58)</f>
        <v>0</v>
      </c>
      <c r="G57" s="162">
        <f t="shared" si="24"/>
        <v>1725</v>
      </c>
      <c r="H57" s="162">
        <f t="shared" si="24"/>
        <v>1725</v>
      </c>
      <c r="I57" s="162">
        <f t="shared" si="24"/>
        <v>1725</v>
      </c>
    </row>
    <row r="58" spans="1:9" x14ac:dyDescent="0.25">
      <c r="A58" s="201" t="s">
        <v>102</v>
      </c>
      <c r="B58" s="202"/>
      <c r="C58" s="203"/>
      <c r="D58" s="148" t="s">
        <v>103</v>
      </c>
      <c r="E58" s="149">
        <f>SUM(E59)</f>
        <v>0</v>
      </c>
      <c r="F58" s="149">
        <f t="shared" si="24"/>
        <v>0</v>
      </c>
      <c r="G58" s="163">
        <f t="shared" si="24"/>
        <v>1725</v>
      </c>
      <c r="H58" s="163">
        <f t="shared" si="24"/>
        <v>1725</v>
      </c>
      <c r="I58" s="163">
        <f t="shared" si="24"/>
        <v>1725</v>
      </c>
    </row>
    <row r="59" spans="1:9" x14ac:dyDescent="0.25">
      <c r="A59" s="204">
        <v>3</v>
      </c>
      <c r="B59" s="205"/>
      <c r="C59" s="206"/>
      <c r="D59" s="118" t="s">
        <v>22</v>
      </c>
      <c r="E59" s="10">
        <f>SUM(E60:E61)</f>
        <v>0</v>
      </c>
      <c r="F59" s="10">
        <f t="shared" ref="F59:G59" si="25">SUM(F60:F61)</f>
        <v>0</v>
      </c>
      <c r="G59" s="164">
        <f t="shared" si="25"/>
        <v>1725</v>
      </c>
      <c r="H59" s="164">
        <v>1725</v>
      </c>
      <c r="I59" s="164">
        <v>1725</v>
      </c>
    </row>
    <row r="60" spans="1:9" x14ac:dyDescent="0.25">
      <c r="A60" s="207">
        <v>31</v>
      </c>
      <c r="B60" s="208"/>
      <c r="C60" s="209"/>
      <c r="D60" s="118" t="s">
        <v>23</v>
      </c>
      <c r="E60" s="10"/>
      <c r="F60" s="10"/>
      <c r="G60" s="164"/>
      <c r="H60" s="164"/>
      <c r="I60" s="164"/>
    </row>
    <row r="61" spans="1:9" x14ac:dyDescent="0.25">
      <c r="A61" s="207">
        <v>32</v>
      </c>
      <c r="B61" s="208"/>
      <c r="C61" s="209"/>
      <c r="D61" s="118" t="s">
        <v>35</v>
      </c>
      <c r="E61" s="10"/>
      <c r="F61" s="10"/>
      <c r="G61" s="164">
        <f>SUM(List2!H127)</f>
        <v>1725</v>
      </c>
      <c r="H61" s="164">
        <v>1725</v>
      </c>
      <c r="I61" s="164">
        <v>1725</v>
      </c>
    </row>
    <row r="62" spans="1:9" x14ac:dyDescent="0.25">
      <c r="A62" s="198" t="s">
        <v>106</v>
      </c>
      <c r="B62" s="199"/>
      <c r="C62" s="200"/>
      <c r="D62" s="119" t="s">
        <v>107</v>
      </c>
      <c r="E62" s="150">
        <f>SUM(E63)</f>
        <v>0</v>
      </c>
      <c r="F62" s="150">
        <f t="shared" ref="F62:G63" si="26">SUM(F63)</f>
        <v>0</v>
      </c>
      <c r="G62" s="162">
        <v>796</v>
      </c>
      <c r="H62" s="162">
        <v>796</v>
      </c>
      <c r="I62" s="162">
        <v>796</v>
      </c>
    </row>
    <row r="63" spans="1:9" x14ac:dyDescent="0.25">
      <c r="A63" s="201" t="s">
        <v>102</v>
      </c>
      <c r="B63" s="202"/>
      <c r="C63" s="203"/>
      <c r="D63" s="148" t="s">
        <v>103</v>
      </c>
      <c r="E63" s="149">
        <f>SUM(E64)</f>
        <v>0</v>
      </c>
      <c r="F63" s="149">
        <f t="shared" si="26"/>
        <v>0</v>
      </c>
      <c r="G63" s="163">
        <f t="shared" si="26"/>
        <v>796</v>
      </c>
      <c r="H63" s="163">
        <v>796</v>
      </c>
      <c r="I63" s="163">
        <v>796</v>
      </c>
    </row>
    <row r="64" spans="1:9" x14ac:dyDescent="0.25">
      <c r="A64" s="204">
        <v>3</v>
      </c>
      <c r="B64" s="205"/>
      <c r="C64" s="206"/>
      <c r="D64" s="118" t="s">
        <v>22</v>
      </c>
      <c r="E64" s="10">
        <f>SUM(E65:E66)</f>
        <v>0</v>
      </c>
      <c r="F64" s="10">
        <f t="shared" ref="F64:G64" si="27">SUM(F65:F66)</f>
        <v>0</v>
      </c>
      <c r="G64" s="164">
        <f t="shared" si="27"/>
        <v>796</v>
      </c>
      <c r="H64" s="164">
        <v>796</v>
      </c>
      <c r="I64" s="164">
        <v>796</v>
      </c>
    </row>
    <row r="65" spans="1:9" x14ac:dyDescent="0.25">
      <c r="A65" s="207">
        <v>31</v>
      </c>
      <c r="B65" s="208"/>
      <c r="C65" s="209"/>
      <c r="D65" s="118" t="s">
        <v>23</v>
      </c>
      <c r="E65" s="10"/>
      <c r="F65" s="10"/>
      <c r="G65" s="164"/>
      <c r="H65" s="164"/>
      <c r="I65" s="164"/>
    </row>
    <row r="66" spans="1:9" x14ac:dyDescent="0.25">
      <c r="A66" s="207">
        <v>32</v>
      </c>
      <c r="B66" s="208"/>
      <c r="C66" s="209"/>
      <c r="D66" s="118" t="s">
        <v>35</v>
      </c>
      <c r="E66" s="10"/>
      <c r="F66" s="10"/>
      <c r="G66" s="164">
        <f>SUM(List2!I159)</f>
        <v>796</v>
      </c>
      <c r="H66" s="164">
        <v>796</v>
      </c>
      <c r="I66" s="164">
        <v>796</v>
      </c>
    </row>
    <row r="67" spans="1:9" x14ac:dyDescent="0.25">
      <c r="A67" s="198" t="s">
        <v>108</v>
      </c>
      <c r="B67" s="199"/>
      <c r="C67" s="200"/>
      <c r="D67" s="119" t="s">
        <v>109</v>
      </c>
      <c r="E67" s="150">
        <f>SUM(E68)</f>
        <v>0</v>
      </c>
      <c r="F67" s="150">
        <f t="shared" ref="F67:I68" si="28">SUM(F68)</f>
        <v>0</v>
      </c>
      <c r="G67" s="162">
        <f t="shared" si="28"/>
        <v>133</v>
      </c>
      <c r="H67" s="162">
        <f t="shared" si="28"/>
        <v>133</v>
      </c>
      <c r="I67" s="162">
        <f t="shared" si="28"/>
        <v>133</v>
      </c>
    </row>
    <row r="68" spans="1:9" x14ac:dyDescent="0.25">
      <c r="A68" s="201" t="s">
        <v>102</v>
      </c>
      <c r="B68" s="202"/>
      <c r="C68" s="203"/>
      <c r="D68" s="148" t="s">
        <v>103</v>
      </c>
      <c r="E68" s="149">
        <f>SUM(E69)</f>
        <v>0</v>
      </c>
      <c r="F68" s="149">
        <f t="shared" si="28"/>
        <v>0</v>
      </c>
      <c r="G68" s="163">
        <f t="shared" si="28"/>
        <v>133</v>
      </c>
      <c r="H68" s="163">
        <v>133</v>
      </c>
      <c r="I68" s="163">
        <v>133</v>
      </c>
    </row>
    <row r="69" spans="1:9" x14ac:dyDescent="0.25">
      <c r="A69" s="204">
        <v>3</v>
      </c>
      <c r="B69" s="205"/>
      <c r="C69" s="206"/>
      <c r="D69" s="118" t="s">
        <v>22</v>
      </c>
      <c r="E69" s="10">
        <f>SUM(E70:E71)</f>
        <v>0</v>
      </c>
      <c r="F69" s="10">
        <f t="shared" ref="F69:G69" si="29">SUM(F70:F71)</f>
        <v>0</v>
      </c>
      <c r="G69" s="164">
        <f t="shared" si="29"/>
        <v>133</v>
      </c>
      <c r="H69" s="164">
        <v>133</v>
      </c>
      <c r="I69" s="164">
        <v>133</v>
      </c>
    </row>
    <row r="70" spans="1:9" x14ac:dyDescent="0.25">
      <c r="A70" s="207">
        <v>31</v>
      </c>
      <c r="B70" s="208"/>
      <c r="C70" s="209"/>
      <c r="D70" s="118" t="s">
        <v>23</v>
      </c>
      <c r="E70" s="10"/>
      <c r="F70" s="10"/>
      <c r="G70" s="164"/>
      <c r="H70" s="164"/>
      <c r="I70" s="164"/>
    </row>
    <row r="71" spans="1:9" x14ac:dyDescent="0.25">
      <c r="A71" s="207">
        <v>32</v>
      </c>
      <c r="B71" s="208"/>
      <c r="C71" s="209"/>
      <c r="D71" s="118" t="s">
        <v>35</v>
      </c>
      <c r="E71" s="10"/>
      <c r="F71" s="10"/>
      <c r="G71" s="164">
        <f>SUM(List2!I165)</f>
        <v>133</v>
      </c>
      <c r="H71" s="164">
        <v>133</v>
      </c>
      <c r="I71" s="164">
        <v>133</v>
      </c>
    </row>
  </sheetData>
  <mergeCells count="66">
    <mergeCell ref="A8:C8"/>
    <mergeCell ref="A9:C9"/>
    <mergeCell ref="A11:C11"/>
    <mergeCell ref="A10:C10"/>
    <mergeCell ref="A18:C18"/>
    <mergeCell ref="A14:C14"/>
    <mergeCell ref="A15:C15"/>
    <mergeCell ref="A16:C16"/>
    <mergeCell ref="A13:C13"/>
    <mergeCell ref="A17:C17"/>
    <mergeCell ref="A6:C6"/>
    <mergeCell ref="A7:C7"/>
    <mergeCell ref="A1:I1"/>
    <mergeCell ref="A3:I3"/>
    <mergeCell ref="A5:C5"/>
    <mergeCell ref="A20:C20"/>
    <mergeCell ref="A21:C21"/>
    <mergeCell ref="A22:C22"/>
    <mergeCell ref="A19:C19"/>
    <mergeCell ref="A26:C26"/>
    <mergeCell ref="A27:C27"/>
    <mergeCell ref="A28:C28"/>
    <mergeCell ref="A29:C29"/>
    <mergeCell ref="A23:C23"/>
    <mergeCell ref="A24:C24"/>
    <mergeCell ref="A25:C25"/>
    <mergeCell ref="A31:C31"/>
    <mergeCell ref="A32:C32"/>
    <mergeCell ref="A33:C33"/>
    <mergeCell ref="A34:C34"/>
    <mergeCell ref="A35:C35"/>
    <mergeCell ref="A36:C36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</mergeCells>
  <pageMargins left="0.7" right="0.7" top="0.75" bottom="0.75" header="0.3" footer="0.3"/>
  <pageSetup paperSize="9" scale="3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6"/>
  <sheetViews>
    <sheetView tabSelected="1" zoomScale="130" zoomScaleNormal="130" workbookViewId="0">
      <selection activeCell="O147" sqref="O147"/>
    </sheetView>
  </sheetViews>
  <sheetFormatPr defaultRowHeight="15" x14ac:dyDescent="0.25"/>
  <cols>
    <col min="15" max="15" width="10.5703125" customWidth="1"/>
  </cols>
  <sheetData>
    <row r="1" spans="2:13" ht="16.5" thickTop="1" thickBot="1" x14ac:dyDescent="0.3">
      <c r="B1" s="120" t="s">
        <v>113</v>
      </c>
      <c r="C1" s="120" t="s">
        <v>114</v>
      </c>
      <c r="D1" s="246" t="s">
        <v>115</v>
      </c>
      <c r="E1" s="247"/>
      <c r="F1" s="247"/>
      <c r="G1" s="247"/>
      <c r="H1" s="248" t="s">
        <v>310</v>
      </c>
      <c r="I1" s="247"/>
    </row>
    <row r="2" spans="2:13" ht="15.75" thickTop="1" x14ac:dyDescent="0.25">
      <c r="B2" s="225" t="s">
        <v>116</v>
      </c>
      <c r="C2" s="214"/>
      <c r="D2" s="214"/>
      <c r="E2" s="214"/>
      <c r="F2" s="214"/>
      <c r="G2" s="214"/>
      <c r="H2" s="226">
        <f>SUM(H8,H47,H62,H81,H114,H119,H125,H131,H143,H157,I163,H172)</f>
        <v>536936.63</v>
      </c>
      <c r="I2" s="214"/>
    </row>
    <row r="3" spans="2:13" x14ac:dyDescent="0.25">
      <c r="B3" s="225" t="s">
        <v>117</v>
      </c>
      <c r="C3" s="214"/>
      <c r="D3" s="214"/>
      <c r="E3" s="214"/>
      <c r="F3" s="214"/>
      <c r="G3" s="214"/>
      <c r="H3" s="226">
        <v>730560</v>
      </c>
      <c r="I3" s="214"/>
    </row>
    <row r="4" spans="2:13" x14ac:dyDescent="0.25">
      <c r="B4" s="249" t="s">
        <v>311</v>
      </c>
      <c r="C4" s="214"/>
      <c r="D4" s="214"/>
      <c r="E4" s="214"/>
      <c r="F4" s="214"/>
      <c r="G4" s="214"/>
      <c r="H4" s="250">
        <v>550884</v>
      </c>
      <c r="I4" s="214"/>
    </row>
    <row r="5" spans="2:13" ht="19.5" customHeight="1" x14ac:dyDescent="0.25">
      <c r="B5" s="227" t="s">
        <v>118</v>
      </c>
      <c r="C5" s="228"/>
      <c r="D5" s="228"/>
      <c r="E5" s="228"/>
      <c r="F5" s="228"/>
      <c r="G5" s="228"/>
      <c r="H5" s="229">
        <f>SUM(H6)</f>
        <v>536936.63</v>
      </c>
      <c r="I5" s="228"/>
    </row>
    <row r="6" spans="2:13" x14ac:dyDescent="0.25">
      <c r="B6" s="218" t="s">
        <v>119</v>
      </c>
      <c r="C6" s="214"/>
      <c r="D6" s="214"/>
      <c r="E6" s="214"/>
      <c r="F6" s="214"/>
      <c r="G6" s="214"/>
      <c r="H6" s="219">
        <f>SUM(H8,H47,H62,H81,H114,H119,H125,H131,H143,H157,I163,H172)</f>
        <v>536936.63</v>
      </c>
      <c r="I6" s="214"/>
    </row>
    <row r="7" spans="2:13" x14ac:dyDescent="0.25">
      <c r="B7" s="220" t="s">
        <v>120</v>
      </c>
      <c r="C7" s="228"/>
      <c r="D7" s="228"/>
      <c r="E7" s="228"/>
      <c r="F7" s="228"/>
      <c r="G7" s="228"/>
      <c r="H7" s="221">
        <f>SUM(H8)</f>
        <v>18124.04</v>
      </c>
      <c r="I7" s="228"/>
    </row>
    <row r="8" spans="2:13" x14ac:dyDescent="0.25">
      <c r="B8" s="222" t="s">
        <v>121</v>
      </c>
      <c r="C8" s="214"/>
      <c r="D8" s="214"/>
      <c r="E8" s="214"/>
      <c r="F8" s="214"/>
      <c r="G8" s="214"/>
      <c r="H8" s="223">
        <f>SUM(H9)</f>
        <v>18124.04</v>
      </c>
      <c r="I8" s="223"/>
    </row>
    <row r="9" spans="2:13" x14ac:dyDescent="0.25">
      <c r="B9" s="122" t="s">
        <v>122</v>
      </c>
      <c r="C9" s="122"/>
      <c r="D9" s="213" t="s">
        <v>123</v>
      </c>
      <c r="E9" s="214"/>
      <c r="F9" s="214"/>
      <c r="G9" s="214"/>
      <c r="H9" s="215">
        <f>SUM(H10,H13,H40)</f>
        <v>18124.04</v>
      </c>
      <c r="I9" s="214"/>
    </row>
    <row r="10" spans="2:13" x14ac:dyDescent="0.25">
      <c r="B10" s="122" t="s">
        <v>124</v>
      </c>
      <c r="C10" s="122"/>
      <c r="D10" s="213" t="s">
        <v>125</v>
      </c>
      <c r="E10" s="214"/>
      <c r="F10" s="214"/>
      <c r="G10" s="214"/>
      <c r="H10" s="215">
        <f>SUM(H11)</f>
        <v>530.89</v>
      </c>
      <c r="I10" s="214"/>
    </row>
    <row r="11" spans="2:13" x14ac:dyDescent="0.25">
      <c r="B11" s="122" t="s">
        <v>126</v>
      </c>
      <c r="C11" s="122"/>
      <c r="D11" s="213" t="s">
        <v>127</v>
      </c>
      <c r="E11" s="214"/>
      <c r="F11" s="214"/>
      <c r="G11" s="214"/>
      <c r="H11" s="215">
        <f>SUM(H12)</f>
        <v>530.89</v>
      </c>
      <c r="I11" s="214"/>
    </row>
    <row r="12" spans="2:13" x14ac:dyDescent="0.25">
      <c r="B12" s="124" t="s">
        <v>128</v>
      </c>
      <c r="C12" s="124" t="s">
        <v>312</v>
      </c>
      <c r="D12" s="216" t="s">
        <v>129</v>
      </c>
      <c r="E12" s="214"/>
      <c r="F12" s="214"/>
      <c r="G12" s="214"/>
      <c r="H12" s="217">
        <v>530.89</v>
      </c>
      <c r="I12" s="214"/>
      <c r="M12" s="154"/>
    </row>
    <row r="13" spans="2:13" x14ac:dyDescent="0.25">
      <c r="B13" s="122" t="s">
        <v>130</v>
      </c>
      <c r="C13" s="122"/>
      <c r="D13" s="213" t="s">
        <v>35</v>
      </c>
      <c r="E13" s="214"/>
      <c r="F13" s="214"/>
      <c r="G13" s="214"/>
      <c r="H13" s="215">
        <f>SUM(H14,H18,H24,H32,H34)</f>
        <v>17573.510000000002</v>
      </c>
      <c r="I13" s="214"/>
      <c r="J13" s="153"/>
    </row>
    <row r="14" spans="2:13" x14ac:dyDescent="0.25">
      <c r="B14" s="122" t="s">
        <v>131</v>
      </c>
      <c r="C14" s="122"/>
      <c r="D14" s="213" t="s">
        <v>132</v>
      </c>
      <c r="E14" s="214"/>
      <c r="F14" s="214"/>
      <c r="G14" s="214"/>
      <c r="H14" s="215">
        <f>SUM(H15:I17)</f>
        <v>2155.42</v>
      </c>
      <c r="I14" s="214"/>
      <c r="J14" s="153"/>
    </row>
    <row r="15" spans="2:13" x14ac:dyDescent="0.25">
      <c r="B15" s="124" t="s">
        <v>133</v>
      </c>
      <c r="C15" s="124" t="s">
        <v>313</v>
      </c>
      <c r="D15" s="216" t="s">
        <v>134</v>
      </c>
      <c r="E15" s="214"/>
      <c r="F15" s="214"/>
      <c r="G15" s="214"/>
      <c r="H15" s="217">
        <v>1664.34</v>
      </c>
      <c r="I15" s="214"/>
      <c r="J15" s="153"/>
    </row>
    <row r="16" spans="2:13" x14ac:dyDescent="0.25">
      <c r="B16" s="124" t="s">
        <v>135</v>
      </c>
      <c r="C16" s="124" t="s">
        <v>314</v>
      </c>
      <c r="D16" s="216" t="s">
        <v>136</v>
      </c>
      <c r="E16" s="214"/>
      <c r="F16" s="214"/>
      <c r="G16" s="214"/>
      <c r="H16" s="217">
        <v>331.81</v>
      </c>
      <c r="I16" s="214"/>
      <c r="J16" s="153"/>
    </row>
    <row r="17" spans="2:10" x14ac:dyDescent="0.25">
      <c r="B17" s="124" t="s">
        <v>137</v>
      </c>
      <c r="C17" s="124" t="s">
        <v>315</v>
      </c>
      <c r="D17" s="216" t="s">
        <v>138</v>
      </c>
      <c r="E17" s="214"/>
      <c r="F17" s="214"/>
      <c r="G17" s="214"/>
      <c r="H17" s="217">
        <v>159.27000000000001</v>
      </c>
      <c r="I17" s="214"/>
      <c r="J17" s="153"/>
    </row>
    <row r="18" spans="2:10" x14ac:dyDescent="0.25">
      <c r="B18" s="122" t="s">
        <v>139</v>
      </c>
      <c r="C18" s="122"/>
      <c r="D18" s="213" t="s">
        <v>140</v>
      </c>
      <c r="E18" s="214"/>
      <c r="F18" s="214"/>
      <c r="G18" s="214"/>
      <c r="H18" s="215">
        <f>SUM(H19:I23)</f>
        <v>9014.5300000000007</v>
      </c>
      <c r="I18" s="214"/>
      <c r="J18" s="153"/>
    </row>
    <row r="19" spans="2:10" x14ac:dyDescent="0.25">
      <c r="B19" s="124" t="s">
        <v>141</v>
      </c>
      <c r="C19" s="124" t="s">
        <v>316</v>
      </c>
      <c r="D19" s="216" t="s">
        <v>142</v>
      </c>
      <c r="E19" s="214"/>
      <c r="F19" s="214"/>
      <c r="G19" s="214"/>
      <c r="H19" s="217">
        <v>3981.68</v>
      </c>
      <c r="I19" s="214"/>
      <c r="J19" s="153"/>
    </row>
    <row r="20" spans="2:10" x14ac:dyDescent="0.25">
      <c r="B20" s="124" t="s">
        <v>143</v>
      </c>
      <c r="C20" s="124" t="s">
        <v>317</v>
      </c>
      <c r="D20" s="216" t="s">
        <v>144</v>
      </c>
      <c r="E20" s="214"/>
      <c r="F20" s="214"/>
      <c r="G20" s="214"/>
      <c r="H20" s="217">
        <v>4634.68</v>
      </c>
      <c r="I20" s="214"/>
      <c r="J20" s="153"/>
    </row>
    <row r="21" spans="2:10" x14ac:dyDescent="0.25">
      <c r="B21" s="124" t="s">
        <v>145</v>
      </c>
      <c r="C21" s="124" t="s">
        <v>318</v>
      </c>
      <c r="D21" s="216" t="s">
        <v>146</v>
      </c>
      <c r="E21" s="214"/>
      <c r="F21" s="214"/>
      <c r="G21" s="214"/>
      <c r="H21" s="217">
        <v>0</v>
      </c>
      <c r="I21" s="214"/>
      <c r="J21" s="153"/>
    </row>
    <row r="22" spans="2:10" x14ac:dyDescent="0.25">
      <c r="B22" s="124" t="s">
        <v>147</v>
      </c>
      <c r="C22" s="124" t="s">
        <v>319</v>
      </c>
      <c r="D22" s="216" t="s">
        <v>148</v>
      </c>
      <c r="E22" s="214"/>
      <c r="F22" s="214"/>
      <c r="G22" s="214"/>
      <c r="H22" s="217">
        <v>398.17</v>
      </c>
      <c r="I22" s="214"/>
      <c r="J22" s="153"/>
    </row>
    <row r="23" spans="2:10" x14ac:dyDescent="0.25">
      <c r="B23" s="124" t="s">
        <v>149</v>
      </c>
      <c r="C23" s="124" t="s">
        <v>320</v>
      </c>
      <c r="D23" s="216" t="s">
        <v>150</v>
      </c>
      <c r="E23" s="214"/>
      <c r="F23" s="214"/>
      <c r="G23" s="214"/>
      <c r="H23" s="217">
        <v>0</v>
      </c>
      <c r="I23" s="214"/>
      <c r="J23" s="153"/>
    </row>
    <row r="24" spans="2:10" x14ac:dyDescent="0.25">
      <c r="B24" s="122" t="s">
        <v>151</v>
      </c>
      <c r="C24" s="122"/>
      <c r="D24" s="213" t="s">
        <v>152</v>
      </c>
      <c r="E24" s="214"/>
      <c r="F24" s="214"/>
      <c r="G24" s="214"/>
      <c r="H24" s="215">
        <f>SUM(H25:I31)</f>
        <v>5414.7699999999995</v>
      </c>
      <c r="I24" s="214"/>
      <c r="J24" s="153"/>
    </row>
    <row r="25" spans="2:10" x14ac:dyDescent="0.25">
      <c r="B25" s="124" t="s">
        <v>153</v>
      </c>
      <c r="C25" s="124" t="s">
        <v>321</v>
      </c>
      <c r="D25" s="216" t="s">
        <v>154</v>
      </c>
      <c r="E25" s="214"/>
      <c r="F25" s="214"/>
      <c r="G25" s="214"/>
      <c r="H25" s="217">
        <v>1088</v>
      </c>
      <c r="I25" s="214"/>
      <c r="J25" s="153"/>
    </row>
    <row r="26" spans="2:10" x14ac:dyDescent="0.25">
      <c r="B26" s="124" t="s">
        <v>155</v>
      </c>
      <c r="C26" s="124" t="s">
        <v>322</v>
      </c>
      <c r="D26" s="216" t="s">
        <v>156</v>
      </c>
      <c r="E26" s="214"/>
      <c r="F26" s="214"/>
      <c r="G26" s="214"/>
      <c r="H26" s="217">
        <v>0</v>
      </c>
      <c r="I26" s="214"/>
      <c r="J26" s="153"/>
    </row>
    <row r="27" spans="2:10" x14ac:dyDescent="0.25">
      <c r="B27" s="124" t="s">
        <v>157</v>
      </c>
      <c r="C27" s="124" t="s">
        <v>323</v>
      </c>
      <c r="D27" s="216" t="s">
        <v>158</v>
      </c>
      <c r="E27" s="214"/>
      <c r="F27" s="214"/>
      <c r="G27" s="214"/>
      <c r="H27" s="217">
        <v>0</v>
      </c>
      <c r="I27" s="214"/>
      <c r="J27" s="153"/>
    </row>
    <row r="28" spans="2:10" x14ac:dyDescent="0.25">
      <c r="B28" s="124" t="s">
        <v>159</v>
      </c>
      <c r="C28" s="124" t="s">
        <v>324</v>
      </c>
      <c r="D28" s="216" t="s">
        <v>160</v>
      </c>
      <c r="E28" s="214"/>
      <c r="F28" s="214"/>
      <c r="G28" s="214"/>
      <c r="H28" s="217">
        <v>1725.4</v>
      </c>
      <c r="I28" s="214"/>
      <c r="J28" s="153"/>
    </row>
    <row r="29" spans="2:10" x14ac:dyDescent="0.25">
      <c r="B29" s="124" t="s">
        <v>161</v>
      </c>
      <c r="C29" s="124" t="s">
        <v>326</v>
      </c>
      <c r="D29" s="216" t="s">
        <v>162</v>
      </c>
      <c r="E29" s="214"/>
      <c r="F29" s="214"/>
      <c r="G29" s="214"/>
      <c r="H29" s="217">
        <v>929.06</v>
      </c>
      <c r="I29" s="214"/>
      <c r="J29" s="153"/>
    </row>
    <row r="30" spans="2:10" x14ac:dyDescent="0.25">
      <c r="B30" s="124" t="s">
        <v>164</v>
      </c>
      <c r="C30" s="124" t="s">
        <v>325</v>
      </c>
      <c r="D30" s="216" t="s">
        <v>165</v>
      </c>
      <c r="E30" s="214"/>
      <c r="F30" s="214"/>
      <c r="G30" s="214"/>
      <c r="H30" s="217">
        <v>1207.78</v>
      </c>
      <c r="I30" s="214"/>
      <c r="J30" s="153"/>
    </row>
    <row r="31" spans="2:10" x14ac:dyDescent="0.25">
      <c r="B31" s="124" t="s">
        <v>166</v>
      </c>
      <c r="C31" s="124" t="s">
        <v>327</v>
      </c>
      <c r="D31" s="216" t="s">
        <v>167</v>
      </c>
      <c r="E31" s="214"/>
      <c r="F31" s="214"/>
      <c r="G31" s="214"/>
      <c r="H31" s="217">
        <v>464.53</v>
      </c>
      <c r="I31" s="214"/>
      <c r="J31" s="153"/>
    </row>
    <row r="32" spans="2:10" x14ac:dyDescent="0.25">
      <c r="B32" s="122" t="s">
        <v>168</v>
      </c>
      <c r="C32" s="122"/>
      <c r="D32" s="213" t="s">
        <v>169</v>
      </c>
      <c r="E32" s="214"/>
      <c r="F32" s="214"/>
      <c r="G32" s="214"/>
      <c r="H32" s="215">
        <f>SUM(H33)</f>
        <v>0</v>
      </c>
      <c r="I32" s="214"/>
      <c r="J32" s="153"/>
    </row>
    <row r="33" spans="2:10" x14ac:dyDescent="0.25">
      <c r="B33" s="124" t="s">
        <v>170</v>
      </c>
      <c r="C33" s="124" t="s">
        <v>328</v>
      </c>
      <c r="D33" s="216" t="s">
        <v>171</v>
      </c>
      <c r="E33" s="214"/>
      <c r="F33" s="214"/>
      <c r="G33" s="214"/>
      <c r="H33" s="217">
        <v>0</v>
      </c>
      <c r="I33" s="214"/>
      <c r="J33" s="153"/>
    </row>
    <row r="34" spans="2:10" x14ac:dyDescent="0.25">
      <c r="B34" s="122" t="s">
        <v>172</v>
      </c>
      <c r="C34" s="122"/>
      <c r="D34" s="213" t="s">
        <v>173</v>
      </c>
      <c r="E34" s="214"/>
      <c r="F34" s="214"/>
      <c r="G34" s="214"/>
      <c r="H34" s="215">
        <f>SUM(H35:I39)</f>
        <v>988.79</v>
      </c>
      <c r="I34" s="214"/>
      <c r="J34" s="153"/>
    </row>
    <row r="35" spans="2:10" x14ac:dyDescent="0.25">
      <c r="B35" s="124" t="s">
        <v>174</v>
      </c>
      <c r="C35" s="124" t="s">
        <v>329</v>
      </c>
      <c r="D35" s="216" t="s">
        <v>175</v>
      </c>
      <c r="E35" s="214"/>
      <c r="F35" s="214"/>
      <c r="G35" s="214"/>
      <c r="H35" s="217">
        <v>265.45</v>
      </c>
      <c r="I35" s="214"/>
      <c r="J35" s="153"/>
    </row>
    <row r="36" spans="2:10" x14ac:dyDescent="0.25">
      <c r="B36" s="124" t="s">
        <v>176</v>
      </c>
      <c r="C36" s="124" t="s">
        <v>330</v>
      </c>
      <c r="D36" s="216" t="s">
        <v>177</v>
      </c>
      <c r="E36" s="214"/>
      <c r="F36" s="214"/>
      <c r="G36" s="214"/>
      <c r="H36" s="217">
        <v>398.17</v>
      </c>
      <c r="I36" s="214"/>
      <c r="J36" s="153"/>
    </row>
    <row r="37" spans="2:10" x14ac:dyDescent="0.25">
      <c r="B37" s="124" t="s">
        <v>178</v>
      </c>
      <c r="C37" s="124" t="s">
        <v>331</v>
      </c>
      <c r="D37" s="216" t="s">
        <v>332</v>
      </c>
      <c r="E37" s="214"/>
      <c r="F37" s="214"/>
      <c r="G37" s="214"/>
      <c r="H37" s="217">
        <v>86.27</v>
      </c>
      <c r="I37" s="214"/>
      <c r="J37" s="153"/>
    </row>
    <row r="38" spans="2:10" x14ac:dyDescent="0.25">
      <c r="B38" s="124" t="s">
        <v>179</v>
      </c>
      <c r="C38" s="124" t="s">
        <v>333</v>
      </c>
      <c r="D38" s="216" t="s">
        <v>180</v>
      </c>
      <c r="E38" s="214"/>
      <c r="F38" s="214"/>
      <c r="G38" s="214"/>
      <c r="H38" s="217">
        <v>79.63</v>
      </c>
      <c r="I38" s="214"/>
      <c r="J38" s="153"/>
    </row>
    <row r="39" spans="2:10" x14ac:dyDescent="0.25">
      <c r="B39" s="124" t="s">
        <v>181</v>
      </c>
      <c r="C39" s="124" t="s">
        <v>334</v>
      </c>
      <c r="D39" s="216" t="s">
        <v>173</v>
      </c>
      <c r="E39" s="214"/>
      <c r="F39" s="214"/>
      <c r="G39" s="214"/>
      <c r="H39" s="217">
        <v>159.27000000000001</v>
      </c>
      <c r="I39" s="214"/>
      <c r="J39" s="153"/>
    </row>
    <row r="40" spans="2:10" x14ac:dyDescent="0.25">
      <c r="B40" s="122" t="s">
        <v>182</v>
      </c>
      <c r="C40" s="122"/>
      <c r="D40" s="213" t="s">
        <v>183</v>
      </c>
      <c r="E40" s="214"/>
      <c r="F40" s="214"/>
      <c r="G40" s="214"/>
      <c r="H40" s="215">
        <f>SUM(H41)</f>
        <v>19.64</v>
      </c>
      <c r="I40" s="214"/>
      <c r="J40" s="153"/>
    </row>
    <row r="41" spans="2:10" x14ac:dyDescent="0.25">
      <c r="B41" s="122" t="s">
        <v>184</v>
      </c>
      <c r="C41" s="122"/>
      <c r="D41" s="213" t="s">
        <v>185</v>
      </c>
      <c r="E41" s="214"/>
      <c r="F41" s="214"/>
      <c r="G41" s="214"/>
      <c r="H41" s="215">
        <f>SUM(H42:I44)</f>
        <v>19.64</v>
      </c>
      <c r="I41" s="214"/>
      <c r="J41" s="153"/>
    </row>
    <row r="42" spans="2:10" x14ac:dyDescent="0.25">
      <c r="B42" s="124" t="s">
        <v>186</v>
      </c>
      <c r="C42" s="124" t="s">
        <v>335</v>
      </c>
      <c r="D42" s="216" t="s">
        <v>187</v>
      </c>
      <c r="E42" s="214"/>
      <c r="F42" s="214"/>
      <c r="G42" s="214"/>
      <c r="H42" s="217">
        <v>0</v>
      </c>
      <c r="I42" s="214"/>
      <c r="J42" s="153"/>
    </row>
    <row r="43" spans="2:10" x14ac:dyDescent="0.25">
      <c r="B43" s="124" t="s">
        <v>188</v>
      </c>
      <c r="C43" s="124" t="s">
        <v>336</v>
      </c>
      <c r="D43" s="216" t="s">
        <v>189</v>
      </c>
      <c r="E43" s="214"/>
      <c r="F43" s="214"/>
      <c r="G43" s="214"/>
      <c r="H43" s="217">
        <v>13</v>
      </c>
      <c r="I43" s="214"/>
      <c r="J43" s="153"/>
    </row>
    <row r="44" spans="2:10" x14ac:dyDescent="0.25">
      <c r="B44" s="124" t="s">
        <v>190</v>
      </c>
      <c r="C44" s="124" t="s">
        <v>337</v>
      </c>
      <c r="D44" s="216" t="s">
        <v>191</v>
      </c>
      <c r="E44" s="214"/>
      <c r="F44" s="214"/>
      <c r="G44" s="214"/>
      <c r="H44" s="217">
        <v>6.64</v>
      </c>
      <c r="I44" s="214"/>
      <c r="J44" s="153"/>
    </row>
    <row r="45" spans="2:10" s="121" customFormat="1" x14ac:dyDescent="0.25">
      <c r="B45" s="127">
        <v>3722</v>
      </c>
      <c r="C45" s="125" t="s">
        <v>338</v>
      </c>
      <c r="D45" s="241" t="s">
        <v>222</v>
      </c>
      <c r="E45" s="241"/>
      <c r="F45" s="241"/>
      <c r="G45" s="241"/>
      <c r="H45" s="243">
        <v>0</v>
      </c>
      <c r="I45" s="243"/>
      <c r="J45" s="153"/>
    </row>
    <row r="46" spans="2:10" x14ac:dyDescent="0.25">
      <c r="B46" s="220" t="s">
        <v>192</v>
      </c>
      <c r="C46" s="228"/>
      <c r="D46" s="228"/>
      <c r="E46" s="228"/>
      <c r="F46" s="228"/>
      <c r="G46" s="228"/>
      <c r="H46" s="221">
        <f>SUM(H47,H62,H81,H114,H119)</f>
        <v>16302.83</v>
      </c>
      <c r="I46" s="228"/>
      <c r="J46" s="153"/>
    </row>
    <row r="47" spans="2:10" x14ac:dyDescent="0.25">
      <c r="B47" s="222" t="s">
        <v>193</v>
      </c>
      <c r="C47" s="214"/>
      <c r="D47" s="214"/>
      <c r="E47" s="214"/>
      <c r="F47" s="214"/>
      <c r="G47" s="214"/>
      <c r="H47" s="244">
        <f>SUM(H48,H58)</f>
        <v>929</v>
      </c>
      <c r="I47" s="245"/>
      <c r="J47" s="153"/>
    </row>
    <row r="48" spans="2:10" s="121" customFormat="1" x14ac:dyDescent="0.25">
      <c r="B48" s="130">
        <v>3</v>
      </c>
      <c r="C48" s="123"/>
      <c r="D48" s="213" t="s">
        <v>343</v>
      </c>
      <c r="E48" s="214"/>
      <c r="F48" s="214"/>
      <c r="G48" s="214"/>
      <c r="H48" s="215">
        <f>SUM(H49)</f>
        <v>929</v>
      </c>
      <c r="I48" s="215"/>
      <c r="J48" s="153"/>
    </row>
    <row r="49" spans="2:20" x14ac:dyDescent="0.25">
      <c r="B49" s="122" t="s">
        <v>130</v>
      </c>
      <c r="C49" s="122"/>
      <c r="D49" s="213" t="s">
        <v>35</v>
      </c>
      <c r="E49" s="214"/>
      <c r="F49" s="214"/>
      <c r="G49" s="214"/>
      <c r="H49" s="215">
        <f>SUM(H50,H52,H56)</f>
        <v>929</v>
      </c>
      <c r="I49" s="215"/>
      <c r="J49" s="153"/>
      <c r="L49" s="122"/>
      <c r="M49" s="122"/>
      <c r="N49" s="213"/>
      <c r="O49" s="214"/>
      <c r="P49" s="214"/>
      <c r="Q49" s="214"/>
      <c r="R49" s="215"/>
      <c r="S49" s="215"/>
      <c r="T49" s="215"/>
    </row>
    <row r="50" spans="2:20" x14ac:dyDescent="0.25">
      <c r="B50" s="122" t="s">
        <v>131</v>
      </c>
      <c r="C50" s="122"/>
      <c r="D50" s="213" t="s">
        <v>194</v>
      </c>
      <c r="E50" s="214"/>
      <c r="F50" s="214"/>
      <c r="G50" s="214"/>
      <c r="H50" s="215">
        <f>SUM(H51)</f>
        <v>133.11000000000001</v>
      </c>
      <c r="I50" s="215"/>
      <c r="J50" s="153"/>
      <c r="L50" s="122"/>
      <c r="M50" s="122"/>
      <c r="N50" s="213"/>
      <c r="O50" s="214"/>
      <c r="P50" s="214"/>
      <c r="Q50" s="214"/>
      <c r="R50" s="215"/>
      <c r="S50" s="215"/>
      <c r="T50" s="215"/>
    </row>
    <row r="51" spans="2:20" s="121" customFormat="1" x14ac:dyDescent="0.25">
      <c r="B51" s="127">
        <v>3211</v>
      </c>
      <c r="C51" s="125" t="s">
        <v>339</v>
      </c>
      <c r="D51" s="241" t="s">
        <v>134</v>
      </c>
      <c r="E51" s="242"/>
      <c r="F51" s="242"/>
      <c r="G51" s="242"/>
      <c r="H51" s="243">
        <v>133.11000000000001</v>
      </c>
      <c r="I51" s="243"/>
      <c r="J51" s="153"/>
      <c r="L51" s="123"/>
      <c r="M51" s="123"/>
      <c r="N51" s="123"/>
      <c r="R51" s="132"/>
      <c r="S51" s="132"/>
      <c r="T51" s="132"/>
    </row>
    <row r="52" spans="2:20" x14ac:dyDescent="0.25">
      <c r="B52" s="122" t="s">
        <v>139</v>
      </c>
      <c r="C52" s="122"/>
      <c r="D52" s="213" t="s">
        <v>140</v>
      </c>
      <c r="E52" s="214"/>
      <c r="F52" s="214"/>
      <c r="G52" s="214"/>
      <c r="H52" s="215">
        <f>SUM(H53:I55)</f>
        <v>530.44000000000005</v>
      </c>
      <c r="I52" s="215"/>
      <c r="J52" s="153"/>
    </row>
    <row r="53" spans="2:20" x14ac:dyDescent="0.25">
      <c r="B53" s="124" t="s">
        <v>141</v>
      </c>
      <c r="C53" s="124" t="s">
        <v>340</v>
      </c>
      <c r="D53" s="216" t="s">
        <v>142</v>
      </c>
      <c r="E53" s="214"/>
      <c r="F53" s="214"/>
      <c r="G53" s="214"/>
      <c r="H53" s="217">
        <v>265</v>
      </c>
      <c r="I53" s="217"/>
      <c r="J53" s="153"/>
    </row>
    <row r="54" spans="2:20" x14ac:dyDescent="0.25">
      <c r="B54" s="124" t="s">
        <v>147</v>
      </c>
      <c r="C54" s="124" t="s">
        <v>341</v>
      </c>
      <c r="D54" s="216" t="s">
        <v>148</v>
      </c>
      <c r="E54" s="214"/>
      <c r="F54" s="214"/>
      <c r="G54" s="214"/>
      <c r="H54" s="217">
        <v>265.44</v>
      </c>
      <c r="I54" s="217"/>
      <c r="J54" s="153"/>
    </row>
    <row r="55" spans="2:20" x14ac:dyDescent="0.25">
      <c r="B55" s="124"/>
      <c r="C55" s="124"/>
      <c r="D55" s="216"/>
      <c r="E55" s="214"/>
      <c r="F55" s="214"/>
      <c r="G55" s="214"/>
      <c r="H55" s="217"/>
      <c r="I55" s="217"/>
      <c r="J55" s="153"/>
    </row>
    <row r="56" spans="2:20" x14ac:dyDescent="0.25">
      <c r="B56" s="122" t="s">
        <v>172</v>
      </c>
      <c r="C56" s="122"/>
      <c r="D56" s="213" t="s">
        <v>173</v>
      </c>
      <c r="E56" s="214"/>
      <c r="F56" s="214"/>
      <c r="G56" s="214"/>
      <c r="H56" s="215">
        <f>SUM(H57:I57)</f>
        <v>265.45</v>
      </c>
      <c r="I56" s="215"/>
      <c r="J56" s="153"/>
    </row>
    <row r="57" spans="2:20" x14ac:dyDescent="0.25">
      <c r="B57" s="124" t="s">
        <v>176</v>
      </c>
      <c r="C57" s="124" t="s">
        <v>342</v>
      </c>
      <c r="D57" s="216" t="s">
        <v>177</v>
      </c>
      <c r="E57" s="214"/>
      <c r="F57" s="214"/>
      <c r="G57" s="214"/>
      <c r="H57" s="217">
        <v>265.45</v>
      </c>
      <c r="I57" s="217"/>
      <c r="J57" s="153"/>
    </row>
    <row r="58" spans="2:20" x14ac:dyDescent="0.25">
      <c r="B58" s="122" t="s">
        <v>196</v>
      </c>
      <c r="C58" s="122"/>
      <c r="D58" s="213" t="s">
        <v>197</v>
      </c>
      <c r="E58" s="214"/>
      <c r="F58" s="214"/>
      <c r="G58" s="214"/>
      <c r="H58" s="215">
        <f>SUM(H59)</f>
        <v>0</v>
      </c>
      <c r="I58" s="215"/>
      <c r="J58" s="153"/>
    </row>
    <row r="59" spans="2:20" x14ac:dyDescent="0.25">
      <c r="B59" s="122" t="s">
        <v>198</v>
      </c>
      <c r="C59" s="122"/>
      <c r="D59" s="213" t="s">
        <v>54</v>
      </c>
      <c r="E59" s="214"/>
      <c r="F59" s="214"/>
      <c r="G59" s="214"/>
      <c r="H59" s="215">
        <f>SUM(H60)</f>
        <v>0</v>
      </c>
      <c r="I59" s="215"/>
      <c r="J59" s="153"/>
    </row>
    <row r="60" spans="2:20" x14ac:dyDescent="0.25">
      <c r="B60" s="122" t="s">
        <v>203</v>
      </c>
      <c r="C60" s="122"/>
      <c r="D60" s="213" t="s">
        <v>204</v>
      </c>
      <c r="E60" s="214"/>
      <c r="F60" s="214"/>
      <c r="G60" s="214"/>
      <c r="H60" s="215">
        <f>SUM(H61)</f>
        <v>0</v>
      </c>
      <c r="I60" s="215"/>
      <c r="J60" s="153"/>
    </row>
    <row r="61" spans="2:20" x14ac:dyDescent="0.25">
      <c r="B61" s="124" t="s">
        <v>205</v>
      </c>
      <c r="C61" s="124" t="s">
        <v>396</v>
      </c>
      <c r="D61" s="216" t="s">
        <v>206</v>
      </c>
      <c r="E61" s="214"/>
      <c r="F61" s="214"/>
      <c r="G61" s="214"/>
      <c r="H61" s="217">
        <v>0</v>
      </c>
      <c r="I61" s="217"/>
      <c r="J61" s="153"/>
    </row>
    <row r="62" spans="2:20" x14ac:dyDescent="0.25">
      <c r="B62" s="222" t="s">
        <v>207</v>
      </c>
      <c r="C62" s="214"/>
      <c r="D62" s="214"/>
      <c r="E62" s="214"/>
      <c r="F62" s="214"/>
      <c r="G62" s="214"/>
      <c r="H62" s="240">
        <f>SUM(H63,H77)</f>
        <v>3292</v>
      </c>
      <c r="I62" s="240"/>
      <c r="J62" s="153"/>
    </row>
    <row r="63" spans="2:20" x14ac:dyDescent="0.25">
      <c r="B63" s="122" t="s">
        <v>122</v>
      </c>
      <c r="C63" s="122"/>
      <c r="D63" s="213" t="s">
        <v>123</v>
      </c>
      <c r="E63" s="214"/>
      <c r="F63" s="214"/>
      <c r="G63" s="214"/>
      <c r="H63" s="215">
        <f>SUM(H64,H66)</f>
        <v>3292</v>
      </c>
      <c r="I63" s="215"/>
      <c r="J63" s="153"/>
    </row>
    <row r="64" spans="2:20" s="121" customFormat="1" x14ac:dyDescent="0.25">
      <c r="B64" s="130">
        <v>31</v>
      </c>
      <c r="C64" s="123"/>
      <c r="D64" s="213" t="s">
        <v>23</v>
      </c>
      <c r="E64" s="214"/>
      <c r="F64" s="214"/>
      <c r="G64" s="214"/>
      <c r="H64" s="215">
        <f>SUM(H65)</f>
        <v>0</v>
      </c>
      <c r="I64" s="215"/>
      <c r="J64" s="153"/>
    </row>
    <row r="65" spans="2:10" s="121" customFormat="1" x14ac:dyDescent="0.25">
      <c r="B65" s="125" t="s">
        <v>216</v>
      </c>
      <c r="C65" s="125" t="s">
        <v>344</v>
      </c>
      <c r="D65" s="216" t="s">
        <v>217</v>
      </c>
      <c r="E65" s="214"/>
      <c r="F65" s="214"/>
      <c r="G65" s="214"/>
      <c r="H65" s="217">
        <v>0</v>
      </c>
      <c r="I65" s="217"/>
      <c r="J65" s="153"/>
    </row>
    <row r="66" spans="2:10" s="121" customFormat="1" x14ac:dyDescent="0.25">
      <c r="B66" s="123" t="s">
        <v>130</v>
      </c>
      <c r="C66" s="123"/>
      <c r="D66" s="213" t="s">
        <v>218</v>
      </c>
      <c r="E66" s="214"/>
      <c r="F66" s="214"/>
      <c r="G66" s="214"/>
      <c r="H66" s="215">
        <f>SUM(H67,H71,H73,H75)</f>
        <v>3292</v>
      </c>
      <c r="I66" s="215"/>
      <c r="J66" s="153"/>
    </row>
    <row r="67" spans="2:10" x14ac:dyDescent="0.25">
      <c r="B67" s="122" t="s">
        <v>139</v>
      </c>
      <c r="C67" s="122"/>
      <c r="D67" s="213" t="s">
        <v>140</v>
      </c>
      <c r="E67" s="214"/>
      <c r="F67" s="214"/>
      <c r="G67" s="214"/>
      <c r="H67" s="215">
        <f>SUM(H68:I70)</f>
        <v>3159</v>
      </c>
      <c r="I67" s="215"/>
      <c r="J67" s="153"/>
    </row>
    <row r="68" spans="2:10" s="121" customFormat="1" x14ac:dyDescent="0.25">
      <c r="B68" s="125" t="s">
        <v>133</v>
      </c>
      <c r="C68" s="125" t="s">
        <v>345</v>
      </c>
      <c r="D68" s="216" t="s">
        <v>134</v>
      </c>
      <c r="E68" s="214"/>
      <c r="F68" s="214"/>
      <c r="G68" s="214"/>
      <c r="H68" s="217">
        <v>0</v>
      </c>
      <c r="I68" s="217"/>
      <c r="J68" s="153"/>
    </row>
    <row r="69" spans="2:10" x14ac:dyDescent="0.25">
      <c r="B69" s="124" t="s">
        <v>208</v>
      </c>
      <c r="C69" s="124" t="s">
        <v>346</v>
      </c>
      <c r="D69" s="216" t="s">
        <v>209</v>
      </c>
      <c r="E69" s="214"/>
      <c r="F69" s="214"/>
      <c r="G69" s="214"/>
      <c r="H69" s="217">
        <v>3159</v>
      </c>
      <c r="I69" s="217"/>
      <c r="J69" s="153"/>
    </row>
    <row r="70" spans="2:10" x14ac:dyDescent="0.25">
      <c r="B70" s="124" t="s">
        <v>147</v>
      </c>
      <c r="C70" s="124" t="s">
        <v>347</v>
      </c>
      <c r="D70" s="216" t="s">
        <v>148</v>
      </c>
      <c r="E70" s="214"/>
      <c r="F70" s="214"/>
      <c r="G70" s="214"/>
      <c r="H70" s="217">
        <v>0</v>
      </c>
      <c r="I70" s="217"/>
      <c r="J70" s="153"/>
    </row>
    <row r="71" spans="2:10" x14ac:dyDescent="0.25">
      <c r="B71" s="122" t="s">
        <v>151</v>
      </c>
      <c r="C71" s="122"/>
      <c r="D71" s="213" t="s">
        <v>152</v>
      </c>
      <c r="E71" s="214"/>
      <c r="F71" s="214"/>
      <c r="G71" s="214"/>
      <c r="H71" s="215">
        <f>SUM(H72:I72)</f>
        <v>133</v>
      </c>
      <c r="I71" s="215"/>
      <c r="J71" s="153"/>
    </row>
    <row r="72" spans="2:10" x14ac:dyDescent="0.25">
      <c r="B72" s="124" t="s">
        <v>155</v>
      </c>
      <c r="C72" s="124" t="s">
        <v>348</v>
      </c>
      <c r="D72" s="216" t="s">
        <v>156</v>
      </c>
      <c r="E72" s="214"/>
      <c r="F72" s="214"/>
      <c r="G72" s="214"/>
      <c r="H72" s="217">
        <v>133</v>
      </c>
      <c r="I72" s="217"/>
      <c r="J72" s="153"/>
    </row>
    <row r="73" spans="2:10" x14ac:dyDescent="0.25">
      <c r="B73" s="122" t="s">
        <v>168</v>
      </c>
      <c r="C73" s="122"/>
      <c r="D73" s="213" t="s">
        <v>169</v>
      </c>
      <c r="E73" s="214"/>
      <c r="F73" s="214"/>
      <c r="G73" s="214"/>
      <c r="H73" s="215">
        <f>SUM(H74)</f>
        <v>0</v>
      </c>
      <c r="I73" s="215"/>
      <c r="J73" s="153"/>
    </row>
    <row r="74" spans="2:10" x14ac:dyDescent="0.25">
      <c r="B74" s="124" t="s">
        <v>170</v>
      </c>
      <c r="C74" s="124" t="s">
        <v>349</v>
      </c>
      <c r="D74" s="216" t="s">
        <v>210</v>
      </c>
      <c r="E74" s="214"/>
      <c r="F74" s="214"/>
      <c r="G74" s="214"/>
      <c r="H74" s="217">
        <v>0</v>
      </c>
      <c r="I74" s="217"/>
      <c r="J74" s="153"/>
    </row>
    <row r="75" spans="2:10" x14ac:dyDescent="0.25">
      <c r="B75" s="122" t="s">
        <v>172</v>
      </c>
      <c r="C75" s="122"/>
      <c r="D75" s="213" t="s">
        <v>173</v>
      </c>
      <c r="E75" s="214"/>
      <c r="F75" s="214"/>
      <c r="G75" s="214"/>
      <c r="H75" s="215">
        <f>SUM(H76:I76)</f>
        <v>0</v>
      </c>
      <c r="I75" s="215"/>
      <c r="J75" s="153"/>
    </row>
    <row r="76" spans="2:10" x14ac:dyDescent="0.25">
      <c r="B76" s="124" t="s">
        <v>174</v>
      </c>
      <c r="C76" s="124" t="s">
        <v>350</v>
      </c>
      <c r="D76" s="216" t="s">
        <v>175</v>
      </c>
      <c r="E76" s="214"/>
      <c r="F76" s="214"/>
      <c r="G76" s="214"/>
      <c r="H76" s="217">
        <v>0</v>
      </c>
      <c r="I76" s="217"/>
      <c r="J76" s="153"/>
    </row>
    <row r="77" spans="2:10" x14ac:dyDescent="0.25">
      <c r="B77" s="130">
        <v>42</v>
      </c>
      <c r="C77" s="124"/>
      <c r="D77" s="213" t="s">
        <v>54</v>
      </c>
      <c r="E77" s="214"/>
      <c r="F77" s="214"/>
      <c r="G77" s="214"/>
      <c r="H77" s="215">
        <f>SUM(H78)</f>
        <v>0</v>
      </c>
      <c r="I77" s="215"/>
      <c r="J77" s="153"/>
    </row>
    <row r="78" spans="2:10" x14ac:dyDescent="0.25">
      <c r="B78" s="122" t="s">
        <v>199</v>
      </c>
      <c r="C78" s="122"/>
      <c r="D78" s="213" t="s">
        <v>211</v>
      </c>
      <c r="E78" s="214"/>
      <c r="F78" s="214"/>
      <c r="G78" s="214"/>
      <c r="H78" s="215">
        <f>SUM(H80)</f>
        <v>0</v>
      </c>
      <c r="I78" s="215"/>
      <c r="J78" s="153"/>
    </row>
    <row r="79" spans="2:10" s="121" customFormat="1" x14ac:dyDescent="0.25">
      <c r="B79" s="125" t="s">
        <v>200</v>
      </c>
      <c r="C79" s="125" t="s">
        <v>351</v>
      </c>
      <c r="D79" s="216" t="s">
        <v>226</v>
      </c>
      <c r="E79" s="214"/>
      <c r="F79" s="214"/>
      <c r="G79" s="214"/>
      <c r="H79" s="217">
        <v>0</v>
      </c>
      <c r="I79" s="217"/>
      <c r="J79" s="153"/>
    </row>
    <row r="80" spans="2:10" x14ac:dyDescent="0.25">
      <c r="B80" s="126" t="s">
        <v>202</v>
      </c>
      <c r="C80" s="125" t="s">
        <v>352</v>
      </c>
      <c r="D80" s="238" t="s">
        <v>212</v>
      </c>
      <c r="E80" s="214"/>
      <c r="F80" s="214"/>
      <c r="G80" s="214"/>
      <c r="H80" s="239">
        <v>0</v>
      </c>
      <c r="I80" s="239"/>
      <c r="J80" s="153"/>
    </row>
    <row r="81" spans="2:10" x14ac:dyDescent="0.25">
      <c r="B81" s="222" t="s">
        <v>213</v>
      </c>
      <c r="C81" s="214"/>
      <c r="D81" s="214"/>
      <c r="E81" s="214"/>
      <c r="F81" s="214"/>
      <c r="G81" s="214"/>
      <c r="H81" s="237">
        <f>SUM(H82,H107)</f>
        <v>11878.76</v>
      </c>
      <c r="I81" s="237"/>
      <c r="J81" s="153"/>
    </row>
    <row r="82" spans="2:10" s="121" customFormat="1" x14ac:dyDescent="0.25">
      <c r="B82" s="123" t="s">
        <v>122</v>
      </c>
      <c r="C82" s="123"/>
      <c r="D82" s="213" t="s">
        <v>123</v>
      </c>
      <c r="E82" s="214"/>
      <c r="F82" s="214"/>
      <c r="G82" s="214"/>
      <c r="H82" s="215">
        <f>SUM(H83,I104)</f>
        <v>9044.92</v>
      </c>
      <c r="I82" s="215"/>
      <c r="J82" s="153"/>
    </row>
    <row r="83" spans="2:10" x14ac:dyDescent="0.25">
      <c r="B83" s="122" t="s">
        <v>130</v>
      </c>
      <c r="C83" s="122"/>
      <c r="D83" s="213" t="s">
        <v>218</v>
      </c>
      <c r="E83" s="214"/>
      <c r="F83" s="214"/>
      <c r="G83" s="214"/>
      <c r="H83" s="215">
        <f>SUM(H84,H87,H98,H100,H102)</f>
        <v>1526.17</v>
      </c>
      <c r="I83" s="215"/>
      <c r="J83" s="153"/>
    </row>
    <row r="84" spans="2:10" x14ac:dyDescent="0.25">
      <c r="B84" s="122" t="s">
        <v>131</v>
      </c>
      <c r="C84" s="122"/>
      <c r="D84" s="213" t="s">
        <v>132</v>
      </c>
      <c r="E84" s="214"/>
      <c r="F84" s="214"/>
      <c r="G84" s="214"/>
      <c r="H84" s="215">
        <f>SUM(H85:I86)</f>
        <v>730.17000000000007</v>
      </c>
      <c r="I84" s="215"/>
      <c r="J84" s="153"/>
    </row>
    <row r="85" spans="2:10" s="121" customFormat="1" x14ac:dyDescent="0.25">
      <c r="B85" s="125" t="s">
        <v>133</v>
      </c>
      <c r="C85" s="125" t="s">
        <v>371</v>
      </c>
      <c r="D85" s="216" t="s">
        <v>134</v>
      </c>
      <c r="E85" s="214"/>
      <c r="F85" s="214"/>
      <c r="G85" s="214"/>
      <c r="H85" s="217">
        <v>398.17</v>
      </c>
      <c r="I85" s="217"/>
      <c r="J85" s="153"/>
    </row>
    <row r="86" spans="2:10" x14ac:dyDescent="0.25">
      <c r="B86" s="127">
        <v>3213</v>
      </c>
      <c r="C86" s="124" t="s">
        <v>353</v>
      </c>
      <c r="D86" s="216" t="s">
        <v>136</v>
      </c>
      <c r="E86" s="214"/>
      <c r="F86" s="214"/>
      <c r="G86" s="214"/>
      <c r="H86" s="217">
        <v>332</v>
      </c>
      <c r="I86" s="217"/>
      <c r="J86" s="153"/>
    </row>
    <row r="87" spans="2:10" x14ac:dyDescent="0.25">
      <c r="B87" s="122" t="s">
        <v>139</v>
      </c>
      <c r="C87" s="122"/>
      <c r="D87" s="213" t="s">
        <v>219</v>
      </c>
      <c r="E87" s="214"/>
      <c r="F87" s="214"/>
      <c r="G87" s="214"/>
      <c r="H87" s="215">
        <f>SUM(H88:I90)</f>
        <v>796</v>
      </c>
      <c r="I87" s="215"/>
      <c r="J87" s="153"/>
    </row>
    <row r="88" spans="2:10" x14ac:dyDescent="0.25">
      <c r="B88" s="124" t="s">
        <v>141</v>
      </c>
      <c r="C88" s="124" t="s">
        <v>354</v>
      </c>
      <c r="D88" s="216" t="s">
        <v>142</v>
      </c>
      <c r="E88" s="214"/>
      <c r="F88" s="214"/>
      <c r="G88" s="214"/>
      <c r="H88" s="217">
        <v>0</v>
      </c>
      <c r="I88" s="217"/>
      <c r="J88" s="153"/>
    </row>
    <row r="89" spans="2:10" s="121" customFormat="1" x14ac:dyDescent="0.25">
      <c r="B89" s="127">
        <v>3224</v>
      </c>
      <c r="C89" s="125" t="s">
        <v>355</v>
      </c>
      <c r="D89" s="216" t="s">
        <v>146</v>
      </c>
      <c r="E89" s="216"/>
      <c r="F89" s="216"/>
      <c r="G89" s="216"/>
      <c r="H89" s="217">
        <v>796</v>
      </c>
      <c r="I89" s="217"/>
      <c r="J89" s="153"/>
    </row>
    <row r="90" spans="2:10" x14ac:dyDescent="0.25">
      <c r="B90" s="124" t="s">
        <v>147</v>
      </c>
      <c r="C90" s="124" t="s">
        <v>356</v>
      </c>
      <c r="D90" s="216" t="s">
        <v>148</v>
      </c>
      <c r="E90" s="216"/>
      <c r="F90" s="216"/>
      <c r="G90" s="216"/>
      <c r="H90" s="217">
        <v>0</v>
      </c>
      <c r="I90" s="217"/>
      <c r="J90" s="153"/>
    </row>
    <row r="91" spans="2:10" x14ac:dyDescent="0.25">
      <c r="B91" s="122" t="s">
        <v>151</v>
      </c>
      <c r="C91" s="122"/>
      <c r="D91" s="213" t="s">
        <v>152</v>
      </c>
      <c r="E91" s="214"/>
      <c r="F91" s="214"/>
      <c r="G91" s="214"/>
      <c r="H91" s="235">
        <f>SUM(H92:I99)</f>
        <v>0</v>
      </c>
      <c r="I91" s="235"/>
      <c r="J91" s="153"/>
    </row>
    <row r="92" spans="2:10" x14ac:dyDescent="0.25">
      <c r="B92" s="127">
        <v>3231</v>
      </c>
      <c r="C92" s="124" t="s">
        <v>357</v>
      </c>
      <c r="D92" s="216" t="s">
        <v>154</v>
      </c>
      <c r="E92" s="214"/>
      <c r="F92" s="214"/>
      <c r="G92" s="214"/>
      <c r="H92" s="236">
        <v>0</v>
      </c>
      <c r="I92" s="236"/>
      <c r="J92" s="153"/>
    </row>
    <row r="93" spans="2:10" s="121" customFormat="1" x14ac:dyDescent="0.25">
      <c r="B93" s="127">
        <v>3232</v>
      </c>
      <c r="C93" s="125" t="s">
        <v>358</v>
      </c>
      <c r="D93" s="216" t="s">
        <v>156</v>
      </c>
      <c r="E93" s="214"/>
      <c r="F93" s="214"/>
      <c r="G93" s="214"/>
      <c r="H93" s="236">
        <v>0</v>
      </c>
      <c r="I93" s="236"/>
      <c r="J93" s="153"/>
    </row>
    <row r="94" spans="2:10" s="121" customFormat="1" x14ac:dyDescent="0.25">
      <c r="B94" s="127">
        <v>3233</v>
      </c>
      <c r="C94" s="125" t="s">
        <v>359</v>
      </c>
      <c r="D94" s="216" t="s">
        <v>158</v>
      </c>
      <c r="E94" s="214"/>
      <c r="F94" s="214"/>
      <c r="G94" s="214"/>
      <c r="H94" s="236">
        <v>0</v>
      </c>
      <c r="I94" s="236"/>
      <c r="J94" s="153"/>
    </row>
    <row r="95" spans="2:10" s="121" customFormat="1" x14ac:dyDescent="0.25">
      <c r="B95" s="127">
        <v>3234</v>
      </c>
      <c r="C95" s="125" t="s">
        <v>360</v>
      </c>
      <c r="D95" s="216" t="s">
        <v>160</v>
      </c>
      <c r="E95" s="214"/>
      <c r="F95" s="214"/>
      <c r="G95" s="214"/>
      <c r="H95" s="236">
        <v>0</v>
      </c>
      <c r="I95" s="236"/>
      <c r="J95" s="153"/>
    </row>
    <row r="96" spans="2:10" s="121" customFormat="1" x14ac:dyDescent="0.25">
      <c r="B96" s="127">
        <v>3236</v>
      </c>
      <c r="C96" s="125" t="s">
        <v>361</v>
      </c>
      <c r="D96" s="216" t="s">
        <v>162</v>
      </c>
      <c r="E96" s="214"/>
      <c r="F96" s="214"/>
      <c r="G96" s="214"/>
      <c r="H96" s="236">
        <v>0</v>
      </c>
      <c r="I96" s="236"/>
      <c r="J96" s="153"/>
    </row>
    <row r="97" spans="2:10" s="121" customFormat="1" x14ac:dyDescent="0.25">
      <c r="B97" s="127">
        <v>3237</v>
      </c>
      <c r="C97" s="125" t="s">
        <v>362</v>
      </c>
      <c r="D97" s="216" t="s">
        <v>163</v>
      </c>
      <c r="E97" s="214"/>
      <c r="F97" s="214"/>
      <c r="G97" s="214"/>
      <c r="H97" s="236">
        <v>0</v>
      </c>
      <c r="I97" s="236"/>
      <c r="J97" s="153"/>
    </row>
    <row r="98" spans="2:10" x14ac:dyDescent="0.25">
      <c r="B98" s="124" t="s">
        <v>164</v>
      </c>
      <c r="C98" s="124" t="s">
        <v>363</v>
      </c>
      <c r="D98" s="216" t="s">
        <v>165</v>
      </c>
      <c r="E98" s="214"/>
      <c r="F98" s="214"/>
      <c r="G98" s="214"/>
      <c r="H98" s="236">
        <v>0</v>
      </c>
      <c r="I98" s="236"/>
      <c r="J98" s="153"/>
    </row>
    <row r="99" spans="2:10" s="121" customFormat="1" x14ac:dyDescent="0.25">
      <c r="B99" s="127">
        <v>3239</v>
      </c>
      <c r="C99" s="125" t="s">
        <v>364</v>
      </c>
      <c r="D99" s="216" t="s">
        <v>167</v>
      </c>
      <c r="E99" s="214"/>
      <c r="F99" s="214"/>
      <c r="G99" s="214"/>
      <c r="H99" s="236">
        <v>0</v>
      </c>
      <c r="I99" s="236"/>
      <c r="J99" s="153"/>
    </row>
    <row r="100" spans="2:10" x14ac:dyDescent="0.25">
      <c r="B100" s="122" t="s">
        <v>168</v>
      </c>
      <c r="C100" s="122"/>
      <c r="D100" s="213" t="s">
        <v>169</v>
      </c>
      <c r="E100" s="214"/>
      <c r="F100" s="214"/>
      <c r="G100" s="214"/>
      <c r="H100" s="215">
        <f>SUM(H101)</f>
        <v>0</v>
      </c>
      <c r="I100" s="215"/>
      <c r="J100" s="153"/>
    </row>
    <row r="101" spans="2:10" x14ac:dyDescent="0.25">
      <c r="B101" s="124" t="s">
        <v>170</v>
      </c>
      <c r="C101" s="124" t="s">
        <v>365</v>
      </c>
      <c r="D101" s="216" t="s">
        <v>210</v>
      </c>
      <c r="E101" s="214"/>
      <c r="F101" s="214"/>
      <c r="G101" s="214"/>
      <c r="H101" s="217">
        <v>0</v>
      </c>
      <c r="I101" s="217"/>
      <c r="J101" s="153"/>
    </row>
    <row r="102" spans="2:10" x14ac:dyDescent="0.25">
      <c r="B102" s="122" t="s">
        <v>172</v>
      </c>
      <c r="C102" s="122"/>
      <c r="D102" s="213" t="s">
        <v>223</v>
      </c>
      <c r="E102" s="214"/>
      <c r="F102" s="214"/>
      <c r="G102" s="214"/>
      <c r="H102" s="215">
        <f>SUM(H103)</f>
        <v>0</v>
      </c>
      <c r="I102" s="215"/>
      <c r="J102" s="153"/>
    </row>
    <row r="103" spans="2:10" x14ac:dyDescent="0.25">
      <c r="B103" s="127">
        <v>3299</v>
      </c>
      <c r="C103" s="124" t="s">
        <v>366</v>
      </c>
      <c r="D103" s="216" t="s">
        <v>173</v>
      </c>
      <c r="E103" s="214"/>
      <c r="F103" s="214"/>
      <c r="G103" s="214"/>
      <c r="H103" s="217">
        <v>0</v>
      </c>
      <c r="I103" s="217"/>
      <c r="J103" s="153"/>
    </row>
    <row r="104" spans="2:10" x14ac:dyDescent="0.25">
      <c r="B104" s="130">
        <v>37</v>
      </c>
      <c r="C104" s="124"/>
      <c r="D104" s="213" t="s">
        <v>220</v>
      </c>
      <c r="E104" s="214"/>
      <c r="F104" s="214"/>
      <c r="G104" s="214"/>
      <c r="H104" s="128"/>
      <c r="I104" s="131">
        <f>SUM(I105)</f>
        <v>7518.75</v>
      </c>
      <c r="J104" s="153"/>
    </row>
    <row r="105" spans="2:10" x14ac:dyDescent="0.25">
      <c r="B105" s="130">
        <v>372</v>
      </c>
      <c r="C105" s="124"/>
      <c r="D105" s="213" t="s">
        <v>221</v>
      </c>
      <c r="E105" s="234"/>
      <c r="F105" s="234"/>
      <c r="G105" s="234"/>
      <c r="H105" s="128"/>
      <c r="I105" s="131">
        <f>SUM(I106)</f>
        <v>7518.75</v>
      </c>
      <c r="J105" s="153"/>
    </row>
    <row r="106" spans="2:10" x14ac:dyDescent="0.25">
      <c r="B106" s="127">
        <v>3722</v>
      </c>
      <c r="C106" s="124" t="s">
        <v>367</v>
      </c>
      <c r="D106" s="216" t="s">
        <v>222</v>
      </c>
      <c r="E106" s="214"/>
      <c r="F106" s="214"/>
      <c r="G106" s="214"/>
      <c r="H106" s="128"/>
      <c r="I106" s="129">
        <v>7518.75</v>
      </c>
      <c r="J106" s="153"/>
    </row>
    <row r="107" spans="2:10" x14ac:dyDescent="0.25">
      <c r="B107" s="122" t="s">
        <v>196</v>
      </c>
      <c r="C107" s="122"/>
      <c r="D107" s="213" t="s">
        <v>197</v>
      </c>
      <c r="E107" s="214"/>
      <c r="F107" s="214"/>
      <c r="G107" s="214"/>
      <c r="H107" s="215">
        <f>SUM(H108)</f>
        <v>2833.84</v>
      </c>
      <c r="I107" s="215"/>
      <c r="J107" s="153"/>
    </row>
    <row r="108" spans="2:10" x14ac:dyDescent="0.25">
      <c r="B108" s="122" t="s">
        <v>198</v>
      </c>
      <c r="C108" s="122"/>
      <c r="D108" s="213" t="s">
        <v>54</v>
      </c>
      <c r="E108" s="214"/>
      <c r="F108" s="214"/>
      <c r="G108" s="214"/>
      <c r="H108" s="215">
        <f>SUM(H109,H112)</f>
        <v>2833.84</v>
      </c>
      <c r="I108" s="215"/>
      <c r="J108" s="153"/>
    </row>
    <row r="109" spans="2:10" x14ac:dyDescent="0.25">
      <c r="B109" s="122" t="s">
        <v>199</v>
      </c>
      <c r="C109" s="122"/>
      <c r="D109" s="213" t="s">
        <v>211</v>
      </c>
      <c r="E109" s="214"/>
      <c r="F109" s="214"/>
      <c r="G109" s="214"/>
      <c r="H109" s="215">
        <f>SUM(H110:I111)</f>
        <v>843</v>
      </c>
      <c r="I109" s="215"/>
      <c r="J109" s="153"/>
    </row>
    <row r="110" spans="2:10" x14ac:dyDescent="0.25">
      <c r="B110" s="124" t="s">
        <v>200</v>
      </c>
      <c r="C110" s="124" t="s">
        <v>368</v>
      </c>
      <c r="D110" s="216" t="s">
        <v>224</v>
      </c>
      <c r="E110" s="214"/>
      <c r="F110" s="214"/>
      <c r="G110" s="214"/>
      <c r="H110" s="217">
        <v>531</v>
      </c>
      <c r="I110" s="217"/>
      <c r="J110" s="153"/>
    </row>
    <row r="111" spans="2:10" s="121" customFormat="1" x14ac:dyDescent="0.25">
      <c r="B111" s="127">
        <v>4226</v>
      </c>
      <c r="C111" s="125" t="s">
        <v>369</v>
      </c>
      <c r="D111" s="216" t="s">
        <v>201</v>
      </c>
      <c r="E111" s="214"/>
      <c r="F111" s="214"/>
      <c r="G111" s="214"/>
      <c r="H111" s="217">
        <v>312</v>
      </c>
      <c r="I111" s="217"/>
      <c r="J111" s="153"/>
    </row>
    <row r="112" spans="2:10" x14ac:dyDescent="0.25">
      <c r="B112" s="122" t="s">
        <v>203</v>
      </c>
      <c r="C112" s="122"/>
      <c r="D112" s="213" t="s">
        <v>204</v>
      </c>
      <c r="E112" s="214"/>
      <c r="F112" s="214"/>
      <c r="G112" s="214"/>
      <c r="H112" s="215">
        <f>SUM(H113)</f>
        <v>1990.84</v>
      </c>
      <c r="I112" s="215"/>
      <c r="J112" s="153"/>
    </row>
    <row r="113" spans="2:15" x14ac:dyDescent="0.25">
      <c r="B113" s="124" t="s">
        <v>205</v>
      </c>
      <c r="C113" s="124" t="s">
        <v>370</v>
      </c>
      <c r="D113" s="216" t="s">
        <v>206</v>
      </c>
      <c r="E113" s="214"/>
      <c r="F113" s="214"/>
      <c r="G113" s="214"/>
      <c r="H113" s="217">
        <v>1990.84</v>
      </c>
      <c r="I113" s="217"/>
      <c r="J113" s="153"/>
    </row>
    <row r="114" spans="2:15" x14ac:dyDescent="0.25">
      <c r="B114" s="222" t="s">
        <v>225</v>
      </c>
      <c r="C114" s="214"/>
      <c r="D114" s="214"/>
      <c r="E114" s="214"/>
      <c r="F114" s="214"/>
      <c r="G114" s="214"/>
      <c r="H114" s="233">
        <f>SUM(H115)</f>
        <v>203.07</v>
      </c>
      <c r="I114" s="233"/>
      <c r="J114" s="153"/>
    </row>
    <row r="115" spans="2:15" x14ac:dyDescent="0.25">
      <c r="B115" s="122" t="s">
        <v>122</v>
      </c>
      <c r="C115" s="122"/>
      <c r="D115" s="213" t="s">
        <v>123</v>
      </c>
      <c r="E115" s="214"/>
      <c r="F115" s="214"/>
      <c r="G115" s="214"/>
      <c r="H115" s="215">
        <f>SUM(H116)</f>
        <v>203.07</v>
      </c>
      <c r="I115" s="215"/>
      <c r="J115" s="153"/>
    </row>
    <row r="116" spans="2:15" x14ac:dyDescent="0.25">
      <c r="B116" s="122" t="s">
        <v>130</v>
      </c>
      <c r="C116" s="122"/>
      <c r="D116" s="213" t="s">
        <v>218</v>
      </c>
      <c r="E116" s="214"/>
      <c r="F116" s="214"/>
      <c r="G116" s="214"/>
      <c r="H116" s="215">
        <f>SUM(H117)</f>
        <v>203.07</v>
      </c>
      <c r="I116" s="215"/>
      <c r="J116" s="153"/>
    </row>
    <row r="117" spans="2:15" x14ac:dyDescent="0.25">
      <c r="B117" s="122" t="s">
        <v>131</v>
      </c>
      <c r="C117" s="122"/>
      <c r="D117" s="213" t="s">
        <v>132</v>
      </c>
      <c r="E117" s="214"/>
      <c r="F117" s="214"/>
      <c r="G117" s="214"/>
      <c r="H117" s="215">
        <f>SUM(H118:I118)</f>
        <v>203.07</v>
      </c>
      <c r="I117" s="215"/>
      <c r="J117" s="153"/>
    </row>
    <row r="118" spans="2:15" x14ac:dyDescent="0.25">
      <c r="B118" s="124" t="s">
        <v>133</v>
      </c>
      <c r="C118" s="124" t="s">
        <v>372</v>
      </c>
      <c r="D118" s="216" t="s">
        <v>134</v>
      </c>
      <c r="E118" s="214"/>
      <c r="F118" s="214"/>
      <c r="G118" s="214"/>
      <c r="H118" s="217">
        <v>203.07</v>
      </c>
      <c r="I118" s="217"/>
      <c r="J118" s="153"/>
    </row>
    <row r="119" spans="2:15" x14ac:dyDescent="0.25">
      <c r="B119" s="222" t="s">
        <v>227</v>
      </c>
      <c r="C119" s="214"/>
      <c r="D119" s="214"/>
      <c r="E119" s="214"/>
      <c r="F119" s="214"/>
      <c r="G119" s="214"/>
      <c r="H119" s="223">
        <v>0</v>
      </c>
      <c r="I119" s="223"/>
      <c r="J119" s="153"/>
    </row>
    <row r="120" spans="2:15" x14ac:dyDescent="0.25">
      <c r="B120" s="122" t="s">
        <v>122</v>
      </c>
      <c r="C120" s="122"/>
      <c r="D120" s="213" t="s">
        <v>123</v>
      </c>
      <c r="E120" s="214"/>
      <c r="F120" s="214"/>
      <c r="G120" s="214"/>
      <c r="H120" s="215">
        <v>0</v>
      </c>
      <c r="I120" s="215"/>
      <c r="J120" s="153"/>
    </row>
    <row r="121" spans="2:15" x14ac:dyDescent="0.25">
      <c r="B121" s="122" t="s">
        <v>130</v>
      </c>
      <c r="C121" s="122"/>
      <c r="D121" s="213" t="s">
        <v>35</v>
      </c>
      <c r="E121" s="214"/>
      <c r="F121" s="214"/>
      <c r="G121" s="214"/>
      <c r="H121" s="215">
        <v>0</v>
      </c>
      <c r="I121" s="215"/>
      <c r="J121" s="153"/>
    </row>
    <row r="122" spans="2:15" x14ac:dyDescent="0.25">
      <c r="B122" s="122" t="s">
        <v>151</v>
      </c>
      <c r="C122" s="122"/>
      <c r="D122" s="213" t="s">
        <v>228</v>
      </c>
      <c r="E122" s="214"/>
      <c r="F122" s="214"/>
      <c r="G122" s="214"/>
      <c r="H122" s="215">
        <v>0</v>
      </c>
      <c r="I122" s="215"/>
      <c r="J122" s="153"/>
    </row>
    <row r="123" spans="2:15" x14ac:dyDescent="0.25">
      <c r="B123" s="124" t="s">
        <v>155</v>
      </c>
      <c r="C123" s="124" t="s">
        <v>229</v>
      </c>
      <c r="D123" s="216" t="s">
        <v>156</v>
      </c>
      <c r="E123" s="214"/>
      <c r="F123" s="214"/>
      <c r="G123" s="214"/>
      <c r="H123" s="217">
        <v>0</v>
      </c>
      <c r="I123" s="217"/>
      <c r="J123" s="153"/>
    </row>
    <row r="124" spans="2:15" x14ac:dyDescent="0.25">
      <c r="B124" s="220" t="s">
        <v>230</v>
      </c>
      <c r="C124" s="228"/>
      <c r="D124" s="228"/>
      <c r="E124" s="228"/>
      <c r="F124" s="228"/>
      <c r="G124" s="228"/>
      <c r="H124" s="221">
        <f>SUM(H125)</f>
        <v>1725</v>
      </c>
      <c r="I124" s="221"/>
      <c r="J124" s="153"/>
    </row>
    <row r="125" spans="2:15" x14ac:dyDescent="0.25">
      <c r="B125" s="222" t="s">
        <v>231</v>
      </c>
      <c r="C125" s="214"/>
      <c r="D125" s="214"/>
      <c r="E125" s="214"/>
      <c r="F125" s="214"/>
      <c r="G125" s="214"/>
      <c r="H125" s="223">
        <f>SUM(H126)</f>
        <v>1725</v>
      </c>
      <c r="I125" s="223"/>
      <c r="J125" s="153"/>
      <c r="O125" s="155"/>
    </row>
    <row r="126" spans="2:15" x14ac:dyDescent="0.25">
      <c r="B126" s="122" t="s">
        <v>122</v>
      </c>
      <c r="C126" s="122"/>
      <c r="D126" s="213" t="s">
        <v>123</v>
      </c>
      <c r="E126" s="214"/>
      <c r="F126" s="214"/>
      <c r="G126" s="214"/>
      <c r="H126" s="215">
        <f>SUM(H127)</f>
        <v>1725</v>
      </c>
      <c r="I126" s="215"/>
      <c r="J126" s="153"/>
    </row>
    <row r="127" spans="2:15" x14ac:dyDescent="0.25">
      <c r="B127" s="122" t="s">
        <v>130</v>
      </c>
      <c r="C127" s="122"/>
      <c r="D127" s="213" t="s">
        <v>35</v>
      </c>
      <c r="E127" s="214"/>
      <c r="F127" s="214"/>
      <c r="G127" s="214"/>
      <c r="H127" s="215">
        <f>SUM(H128)</f>
        <v>1725</v>
      </c>
      <c r="I127" s="215"/>
      <c r="J127" s="153"/>
    </row>
    <row r="128" spans="2:15" x14ac:dyDescent="0.25">
      <c r="B128" s="122" t="s">
        <v>139</v>
      </c>
      <c r="C128" s="122"/>
      <c r="D128" s="213" t="s">
        <v>140</v>
      </c>
      <c r="E128" s="214"/>
      <c r="F128" s="214"/>
      <c r="G128" s="214"/>
      <c r="H128" s="215">
        <f>SUM(H129)</f>
        <v>1725</v>
      </c>
      <c r="I128" s="215"/>
      <c r="J128" s="153"/>
    </row>
    <row r="129" spans="2:10" x14ac:dyDescent="0.25">
      <c r="B129" s="124" t="s">
        <v>208</v>
      </c>
      <c r="C129" s="124" t="s">
        <v>373</v>
      </c>
      <c r="D129" s="216" t="s">
        <v>209</v>
      </c>
      <c r="E129" s="214"/>
      <c r="F129" s="214"/>
      <c r="G129" s="214"/>
      <c r="H129" s="217">
        <v>1725</v>
      </c>
      <c r="I129" s="217"/>
      <c r="J129" s="153"/>
    </row>
    <row r="130" spans="2:10" x14ac:dyDescent="0.25">
      <c r="B130" s="220" t="s">
        <v>232</v>
      </c>
      <c r="C130" s="228"/>
      <c r="D130" s="228"/>
      <c r="E130" s="228"/>
      <c r="F130" s="228"/>
      <c r="G130" s="228"/>
      <c r="H130" s="221">
        <v>0</v>
      </c>
      <c r="I130" s="221"/>
      <c r="J130" s="153"/>
    </row>
    <row r="131" spans="2:10" x14ac:dyDescent="0.25">
      <c r="B131" s="222" t="s">
        <v>121</v>
      </c>
      <c r="C131" s="214"/>
      <c r="D131" s="214"/>
      <c r="E131" s="214"/>
      <c r="F131" s="214"/>
      <c r="G131" s="214"/>
      <c r="H131" s="223">
        <v>0</v>
      </c>
      <c r="I131" s="223"/>
      <c r="J131" s="153"/>
    </row>
    <row r="132" spans="2:10" x14ac:dyDescent="0.25">
      <c r="B132" s="122" t="s">
        <v>196</v>
      </c>
      <c r="C132" s="122"/>
      <c r="D132" s="213" t="s">
        <v>197</v>
      </c>
      <c r="E132" s="214"/>
      <c r="F132" s="214"/>
      <c r="G132" s="214"/>
      <c r="H132" s="215">
        <v>0</v>
      </c>
      <c r="I132" s="215"/>
      <c r="J132" s="153"/>
    </row>
    <row r="133" spans="2:10" x14ac:dyDescent="0.25">
      <c r="B133" s="122" t="s">
        <v>198</v>
      </c>
      <c r="C133" s="122"/>
      <c r="D133" s="213" t="s">
        <v>233</v>
      </c>
      <c r="E133" s="214"/>
      <c r="F133" s="214"/>
      <c r="G133" s="214"/>
      <c r="H133" s="215">
        <v>0</v>
      </c>
      <c r="I133" s="215"/>
      <c r="J133" s="153"/>
    </row>
    <row r="134" spans="2:10" x14ac:dyDescent="0.25">
      <c r="B134" s="122" t="s">
        <v>199</v>
      </c>
      <c r="C134" s="122"/>
      <c r="D134" s="213" t="s">
        <v>211</v>
      </c>
      <c r="E134" s="214"/>
      <c r="F134" s="214"/>
      <c r="G134" s="214"/>
      <c r="H134" s="215">
        <v>0</v>
      </c>
      <c r="I134" s="215"/>
      <c r="J134" s="153"/>
    </row>
    <row r="135" spans="2:10" x14ac:dyDescent="0.25">
      <c r="B135" s="124" t="s">
        <v>200</v>
      </c>
      <c r="C135" s="124"/>
      <c r="D135" s="216" t="s">
        <v>234</v>
      </c>
      <c r="E135" s="214"/>
      <c r="F135" s="214"/>
      <c r="G135" s="214"/>
      <c r="H135" s="217">
        <v>0</v>
      </c>
      <c r="I135" s="217"/>
      <c r="J135" s="153"/>
    </row>
    <row r="136" spans="2:10" x14ac:dyDescent="0.25">
      <c r="B136" s="122" t="s">
        <v>235</v>
      </c>
      <c r="C136" s="122"/>
      <c r="D136" s="213" t="s">
        <v>236</v>
      </c>
      <c r="E136" s="214"/>
      <c r="F136" s="214"/>
      <c r="G136" s="214"/>
      <c r="H136" s="215">
        <v>0</v>
      </c>
      <c r="I136" s="215"/>
      <c r="J136" s="153"/>
    </row>
    <row r="137" spans="2:10" x14ac:dyDescent="0.25">
      <c r="B137" s="122" t="s">
        <v>237</v>
      </c>
      <c r="C137" s="122"/>
      <c r="D137" s="213" t="s">
        <v>238</v>
      </c>
      <c r="E137" s="214"/>
      <c r="F137" s="214"/>
      <c r="G137" s="214"/>
      <c r="H137" s="215">
        <v>0</v>
      </c>
      <c r="I137" s="215"/>
      <c r="J137" s="153"/>
    </row>
    <row r="138" spans="2:10" x14ac:dyDescent="0.25">
      <c r="B138" s="124" t="s">
        <v>239</v>
      </c>
      <c r="C138" s="124" t="s">
        <v>374</v>
      </c>
      <c r="D138" s="216" t="s">
        <v>240</v>
      </c>
      <c r="E138" s="214"/>
      <c r="F138" s="214"/>
      <c r="G138" s="214"/>
      <c r="H138" s="217">
        <v>0</v>
      </c>
      <c r="I138" s="217"/>
      <c r="J138" s="153"/>
    </row>
    <row r="139" spans="2:10" x14ac:dyDescent="0.25">
      <c r="B139" s="225" t="s">
        <v>241</v>
      </c>
      <c r="C139" s="214"/>
      <c r="D139" s="214"/>
      <c r="E139" s="214"/>
      <c r="F139" s="214"/>
      <c r="G139" s="214"/>
      <c r="H139" s="226">
        <v>187000</v>
      </c>
      <c r="I139" s="226"/>
      <c r="J139" s="153"/>
    </row>
    <row r="140" spans="2:10" x14ac:dyDescent="0.25">
      <c r="B140" s="227" t="s">
        <v>118</v>
      </c>
      <c r="C140" s="228"/>
      <c r="D140" s="228"/>
      <c r="E140" s="228"/>
      <c r="F140" s="228"/>
      <c r="G140" s="228"/>
      <c r="H140" s="229">
        <v>187000</v>
      </c>
      <c r="I140" s="229"/>
      <c r="J140" s="153"/>
    </row>
    <row r="141" spans="2:10" x14ac:dyDescent="0.25">
      <c r="B141" s="218" t="s">
        <v>119</v>
      </c>
      <c r="C141" s="214"/>
      <c r="D141" s="214"/>
      <c r="E141" s="214"/>
      <c r="F141" s="214"/>
      <c r="G141" s="214"/>
      <c r="H141" s="219">
        <v>187000</v>
      </c>
      <c r="I141" s="219"/>
      <c r="J141" s="153"/>
    </row>
    <row r="142" spans="2:10" x14ac:dyDescent="0.25">
      <c r="B142" s="220" t="s">
        <v>242</v>
      </c>
      <c r="C142" s="228"/>
      <c r="D142" s="228"/>
      <c r="E142" s="228"/>
      <c r="F142" s="228"/>
      <c r="G142" s="228"/>
      <c r="H142" s="221">
        <f>SUM(H143)</f>
        <v>17471</v>
      </c>
      <c r="I142" s="221"/>
      <c r="J142" s="153"/>
    </row>
    <row r="143" spans="2:10" x14ac:dyDescent="0.25">
      <c r="B143" s="222" t="s">
        <v>231</v>
      </c>
      <c r="C143" s="214"/>
      <c r="D143" s="214"/>
      <c r="E143" s="214"/>
      <c r="F143" s="214"/>
      <c r="G143" s="214"/>
      <c r="H143" s="223">
        <f>SUM(H144)</f>
        <v>17471</v>
      </c>
      <c r="I143" s="223"/>
      <c r="J143" s="153"/>
    </row>
    <row r="144" spans="2:10" x14ac:dyDescent="0.25">
      <c r="B144" s="122" t="s">
        <v>122</v>
      </c>
      <c r="C144" s="122"/>
      <c r="D144" s="213" t="s">
        <v>123</v>
      </c>
      <c r="E144" s="214"/>
      <c r="F144" s="214"/>
      <c r="G144" s="214"/>
      <c r="H144" s="215">
        <f>SUM(H145,H153)</f>
        <v>17471</v>
      </c>
      <c r="I144" s="215"/>
      <c r="J144" s="153"/>
    </row>
    <row r="145" spans="2:15" x14ac:dyDescent="0.25">
      <c r="B145" s="122" t="s">
        <v>124</v>
      </c>
      <c r="C145" s="122"/>
      <c r="D145" s="213" t="s">
        <v>125</v>
      </c>
      <c r="E145" s="214"/>
      <c r="F145" s="214"/>
      <c r="G145" s="214"/>
      <c r="H145" s="215">
        <f>SUM(H146,I148,H150)</f>
        <v>13489</v>
      </c>
      <c r="I145" s="215"/>
      <c r="J145" s="153"/>
    </row>
    <row r="146" spans="2:15" x14ac:dyDescent="0.25">
      <c r="B146" s="122" t="s">
        <v>214</v>
      </c>
      <c r="C146" s="122"/>
      <c r="D146" s="213" t="s">
        <v>243</v>
      </c>
      <c r="E146" s="214"/>
      <c r="F146" s="214"/>
      <c r="G146" s="214"/>
      <c r="H146" s="215">
        <f>SUM(H147)</f>
        <v>10352</v>
      </c>
      <c r="I146" s="215"/>
      <c r="J146" s="153"/>
    </row>
    <row r="147" spans="2:15" x14ac:dyDescent="0.25">
      <c r="B147" s="124" t="s">
        <v>216</v>
      </c>
      <c r="C147" s="124" t="s">
        <v>375</v>
      </c>
      <c r="D147" s="216" t="s">
        <v>217</v>
      </c>
      <c r="E147" s="214"/>
      <c r="F147" s="214"/>
      <c r="G147" s="214"/>
      <c r="H147" s="217">
        <v>10352</v>
      </c>
      <c r="I147" s="217"/>
      <c r="J147" s="153"/>
      <c r="O147" s="155"/>
    </row>
    <row r="148" spans="2:15" x14ac:dyDescent="0.25">
      <c r="B148" s="130">
        <v>312</v>
      </c>
      <c r="C148" s="124"/>
      <c r="D148" s="213" t="s">
        <v>127</v>
      </c>
      <c r="E148" s="231"/>
      <c r="F148" s="231"/>
      <c r="H148" s="128"/>
      <c r="I148" s="131">
        <f>SUM(I149)</f>
        <v>995</v>
      </c>
      <c r="J148" s="153"/>
    </row>
    <row r="149" spans="2:15" x14ac:dyDescent="0.25">
      <c r="B149" s="127">
        <v>3121</v>
      </c>
      <c r="C149" s="124" t="s">
        <v>376</v>
      </c>
      <c r="D149" s="216" t="s">
        <v>127</v>
      </c>
      <c r="E149" s="232"/>
      <c r="F149" s="232"/>
      <c r="H149" s="128"/>
      <c r="I149" s="129">
        <v>995</v>
      </c>
      <c r="J149" s="153"/>
    </row>
    <row r="150" spans="2:15" x14ac:dyDescent="0.25">
      <c r="B150" s="122" t="s">
        <v>244</v>
      </c>
      <c r="C150" s="122"/>
      <c r="D150" s="213" t="s">
        <v>245</v>
      </c>
      <c r="E150" s="214"/>
      <c r="F150" s="214"/>
      <c r="G150" s="214"/>
      <c r="H150" s="215">
        <f>SUM(H151:I152)</f>
        <v>2142</v>
      </c>
      <c r="I150" s="215"/>
      <c r="J150" s="153"/>
    </row>
    <row r="151" spans="2:15" x14ac:dyDescent="0.25">
      <c r="B151" s="124" t="s">
        <v>246</v>
      </c>
      <c r="C151" s="124" t="s">
        <v>377</v>
      </c>
      <c r="D151" s="216" t="s">
        <v>247</v>
      </c>
      <c r="E151" s="214"/>
      <c r="F151" s="214"/>
      <c r="G151" s="214"/>
      <c r="H151" s="217">
        <v>2142</v>
      </c>
      <c r="I151" s="217"/>
      <c r="J151" s="153"/>
    </row>
    <row r="152" spans="2:15" x14ac:dyDescent="0.25">
      <c r="B152" s="124" t="s">
        <v>248</v>
      </c>
      <c r="C152" s="124" t="s">
        <v>378</v>
      </c>
      <c r="D152" s="216" t="s">
        <v>249</v>
      </c>
      <c r="E152" s="214"/>
      <c r="F152" s="214"/>
      <c r="G152" s="214"/>
      <c r="H152" s="217">
        <v>0</v>
      </c>
      <c r="I152" s="217"/>
      <c r="J152" s="153"/>
    </row>
    <row r="153" spans="2:15" x14ac:dyDescent="0.25">
      <c r="B153" s="122" t="s">
        <v>130</v>
      </c>
      <c r="C153" s="122"/>
      <c r="D153" s="213" t="s">
        <v>218</v>
      </c>
      <c r="E153" s="214"/>
      <c r="F153" s="214"/>
      <c r="G153" s="214"/>
      <c r="H153" s="215">
        <f>SUM(H154)</f>
        <v>3982</v>
      </c>
      <c r="I153" s="215"/>
      <c r="J153" s="153"/>
    </row>
    <row r="154" spans="2:15" x14ac:dyDescent="0.25">
      <c r="B154" s="122" t="s">
        <v>131</v>
      </c>
      <c r="C154" s="122"/>
      <c r="D154" s="213" t="s">
        <v>194</v>
      </c>
      <c r="E154" s="214"/>
      <c r="F154" s="214"/>
      <c r="G154" s="214"/>
      <c r="H154" s="215">
        <f>SUM(H155)</f>
        <v>3982</v>
      </c>
      <c r="I154" s="215"/>
      <c r="J154" s="153"/>
    </row>
    <row r="155" spans="2:15" x14ac:dyDescent="0.25">
      <c r="B155" s="124" t="s">
        <v>250</v>
      </c>
      <c r="C155" s="124" t="s">
        <v>379</v>
      </c>
      <c r="D155" s="216" t="s">
        <v>251</v>
      </c>
      <c r="E155" s="214"/>
      <c r="F155" s="214"/>
      <c r="G155" s="214"/>
      <c r="H155" s="217">
        <v>3982</v>
      </c>
      <c r="I155" s="217"/>
      <c r="J155" s="153"/>
    </row>
    <row r="156" spans="2:15" x14ac:dyDescent="0.25">
      <c r="B156" s="220" t="s">
        <v>252</v>
      </c>
      <c r="C156" s="220"/>
      <c r="D156" s="220"/>
      <c r="E156" s="220"/>
      <c r="F156" s="220"/>
      <c r="G156" s="220"/>
      <c r="H156" s="221">
        <f>SUM(H157)</f>
        <v>796</v>
      </c>
      <c r="I156" s="221"/>
      <c r="J156" s="153"/>
    </row>
    <row r="157" spans="2:15" x14ac:dyDescent="0.25">
      <c r="B157" s="222" t="s">
        <v>231</v>
      </c>
      <c r="C157" s="222"/>
      <c r="D157" s="222"/>
      <c r="E157" s="222"/>
      <c r="F157" s="222"/>
      <c r="G157" s="222"/>
      <c r="H157" s="223">
        <f>SUM(I158)</f>
        <v>796</v>
      </c>
      <c r="I157" s="223"/>
      <c r="J157" s="153"/>
    </row>
    <row r="158" spans="2:15" x14ac:dyDescent="0.25">
      <c r="B158" s="133">
        <v>3</v>
      </c>
      <c r="C158" s="134"/>
      <c r="D158" s="224" t="s">
        <v>22</v>
      </c>
      <c r="E158" s="224"/>
      <c r="F158" s="224"/>
      <c r="G158" s="224"/>
      <c r="H158" s="135"/>
      <c r="I158" s="137">
        <f>SUM(I159)</f>
        <v>796</v>
      </c>
      <c r="J158" s="153"/>
    </row>
    <row r="159" spans="2:15" x14ac:dyDescent="0.25">
      <c r="B159" s="133">
        <v>32</v>
      </c>
      <c r="C159" s="134"/>
      <c r="D159" s="224" t="s">
        <v>35</v>
      </c>
      <c r="E159" s="224"/>
      <c r="F159" s="224"/>
      <c r="G159" s="224"/>
      <c r="H159" s="135"/>
      <c r="I159" s="137">
        <f>SUM(I160)</f>
        <v>796</v>
      </c>
      <c r="J159" s="153"/>
    </row>
    <row r="160" spans="2:15" x14ac:dyDescent="0.25">
      <c r="B160" s="133">
        <v>322</v>
      </c>
      <c r="C160" s="134"/>
      <c r="D160" s="224" t="s">
        <v>219</v>
      </c>
      <c r="E160" s="224"/>
      <c r="F160" s="224"/>
      <c r="G160" s="224"/>
      <c r="H160" s="135"/>
      <c r="I160" s="137">
        <f>SUM(I161)</f>
        <v>796</v>
      </c>
      <c r="J160" s="153"/>
    </row>
    <row r="161" spans="1:10" ht="22.5" x14ac:dyDescent="0.25">
      <c r="B161" s="138">
        <v>3222</v>
      </c>
      <c r="C161" s="139" t="s">
        <v>380</v>
      </c>
      <c r="D161" s="139" t="s">
        <v>209</v>
      </c>
      <c r="E161" s="134"/>
      <c r="F161" s="134"/>
      <c r="G161" s="134"/>
      <c r="H161" s="135"/>
      <c r="I161" s="140">
        <v>796</v>
      </c>
      <c r="J161" s="153"/>
    </row>
    <row r="162" spans="1:10" ht="15" customHeight="1" x14ac:dyDescent="0.25">
      <c r="B162" s="220" t="s">
        <v>253</v>
      </c>
      <c r="C162" s="220"/>
      <c r="D162" s="220"/>
      <c r="E162" s="220"/>
      <c r="F162" s="220"/>
      <c r="G162" s="230"/>
      <c r="H162" s="230"/>
      <c r="I162" s="143">
        <f>SUM(I163)</f>
        <v>133</v>
      </c>
      <c r="J162" s="153"/>
    </row>
    <row r="163" spans="1:10" ht="15" customHeight="1" x14ac:dyDescent="0.25">
      <c r="B163" s="222" t="s">
        <v>231</v>
      </c>
      <c r="C163" s="222"/>
      <c r="D163" s="222"/>
      <c r="E163" s="222"/>
      <c r="F163" s="222"/>
      <c r="G163" s="223"/>
      <c r="H163" s="223"/>
      <c r="I163" s="141">
        <f>SUM(I164)</f>
        <v>133</v>
      </c>
      <c r="J163" s="153"/>
    </row>
    <row r="164" spans="1:10" ht="15" customHeight="1" x14ac:dyDescent="0.25">
      <c r="A164" s="133"/>
      <c r="B164" s="133">
        <v>3</v>
      </c>
      <c r="C164" s="134"/>
      <c r="D164" s="224" t="s">
        <v>254</v>
      </c>
      <c r="E164" s="224"/>
      <c r="F164" s="224"/>
      <c r="G164" s="224"/>
      <c r="H164" s="136"/>
      <c r="I164" s="135">
        <f>SUM(I165)</f>
        <v>133</v>
      </c>
      <c r="J164" s="153"/>
    </row>
    <row r="165" spans="1:10" ht="15" customHeight="1" x14ac:dyDescent="0.25">
      <c r="A165" s="133"/>
      <c r="B165" s="133">
        <v>32</v>
      </c>
      <c r="C165" s="134"/>
      <c r="D165" s="224" t="s">
        <v>35</v>
      </c>
      <c r="E165" s="224"/>
      <c r="F165" s="224"/>
      <c r="G165" s="224"/>
      <c r="H165" s="136"/>
      <c r="I165" s="135">
        <f>SUM(I166)</f>
        <v>133</v>
      </c>
      <c r="J165" s="153"/>
    </row>
    <row r="166" spans="1:10" ht="15" customHeight="1" x14ac:dyDescent="0.25">
      <c r="A166" s="133"/>
      <c r="B166" s="133">
        <v>322</v>
      </c>
      <c r="C166" s="134"/>
      <c r="D166" s="224" t="s">
        <v>219</v>
      </c>
      <c r="E166" s="224"/>
      <c r="F166" s="224"/>
      <c r="G166" s="224"/>
      <c r="H166" s="136"/>
      <c r="I166" s="135">
        <f>SUM(I167)</f>
        <v>133</v>
      </c>
      <c r="J166" s="153"/>
    </row>
    <row r="167" spans="1:10" ht="22.5" x14ac:dyDescent="0.25">
      <c r="A167" s="138"/>
      <c r="B167" s="138">
        <v>3222</v>
      </c>
      <c r="C167" s="139" t="s">
        <v>381</v>
      </c>
      <c r="D167" s="139" t="s">
        <v>209</v>
      </c>
      <c r="E167" s="134"/>
      <c r="F167" s="134"/>
      <c r="G167" s="134"/>
      <c r="H167" s="136"/>
      <c r="I167" s="142">
        <v>133</v>
      </c>
      <c r="J167" s="153"/>
    </row>
    <row r="168" spans="1:10" x14ac:dyDescent="0.25">
      <c r="B168" s="225" t="s">
        <v>117</v>
      </c>
      <c r="C168" s="214"/>
      <c r="D168" s="214"/>
      <c r="E168" s="214"/>
      <c r="F168" s="214"/>
      <c r="G168" s="214"/>
      <c r="H168" s="226">
        <v>6217000</v>
      </c>
      <c r="I168" s="226"/>
      <c r="J168" s="153"/>
    </row>
    <row r="169" spans="1:10" x14ac:dyDescent="0.25">
      <c r="B169" s="227" t="s">
        <v>118</v>
      </c>
      <c r="C169" s="228"/>
      <c r="D169" s="228"/>
      <c r="E169" s="228"/>
      <c r="F169" s="228"/>
      <c r="G169" s="228"/>
      <c r="H169" s="229">
        <v>6217000</v>
      </c>
      <c r="I169" s="229"/>
      <c r="J169" s="153"/>
    </row>
    <row r="170" spans="1:10" x14ac:dyDescent="0.25">
      <c r="B170" s="218" t="s">
        <v>119</v>
      </c>
      <c r="C170" s="214"/>
      <c r="D170" s="214"/>
      <c r="E170" s="214"/>
      <c r="F170" s="214"/>
      <c r="G170" s="214"/>
      <c r="H170" s="219">
        <v>6217000</v>
      </c>
      <c r="I170" s="219"/>
      <c r="J170" s="153"/>
    </row>
    <row r="171" spans="1:10" x14ac:dyDescent="0.25">
      <c r="B171" s="220" t="s">
        <v>255</v>
      </c>
      <c r="C171" s="220"/>
      <c r="D171" s="220"/>
      <c r="E171" s="220"/>
      <c r="F171" s="220"/>
      <c r="G171" s="220"/>
      <c r="H171" s="221">
        <f>SUM(H172)</f>
        <v>482384.76</v>
      </c>
      <c r="I171" s="221"/>
      <c r="J171" s="153"/>
    </row>
    <row r="172" spans="1:10" x14ac:dyDescent="0.25">
      <c r="B172" s="222" t="s">
        <v>256</v>
      </c>
      <c r="C172" s="214"/>
      <c r="D172" s="214"/>
      <c r="E172" s="214"/>
      <c r="F172" s="214"/>
      <c r="G172" s="214"/>
      <c r="H172" s="223">
        <f>SUM(H173)</f>
        <v>482384.76</v>
      </c>
      <c r="I172" s="223"/>
      <c r="J172" s="153"/>
    </row>
    <row r="173" spans="1:10" x14ac:dyDescent="0.25">
      <c r="B173" s="122" t="s">
        <v>122</v>
      </c>
      <c r="C173" s="122"/>
      <c r="D173" s="213" t="s">
        <v>123</v>
      </c>
      <c r="E173" s="214"/>
      <c r="F173" s="214"/>
      <c r="G173" s="214"/>
      <c r="H173" s="215">
        <f>SUM(H174,H182)</f>
        <v>482384.76</v>
      </c>
      <c r="I173" s="215"/>
      <c r="J173" s="153"/>
    </row>
    <row r="174" spans="1:10" x14ac:dyDescent="0.25">
      <c r="B174" s="122" t="s">
        <v>124</v>
      </c>
      <c r="C174" s="122"/>
      <c r="D174" s="213" t="s">
        <v>23</v>
      </c>
      <c r="E174" s="214"/>
      <c r="F174" s="214"/>
      <c r="G174" s="214"/>
      <c r="H174" s="215">
        <f>SUM(H175,H177,H179)</f>
        <v>462899.99</v>
      </c>
      <c r="I174" s="215"/>
      <c r="J174" s="153"/>
    </row>
    <row r="175" spans="1:10" x14ac:dyDescent="0.25">
      <c r="B175" s="122" t="s">
        <v>214</v>
      </c>
      <c r="C175" s="122"/>
      <c r="D175" s="213" t="s">
        <v>215</v>
      </c>
      <c r="E175" s="214"/>
      <c r="F175" s="214"/>
      <c r="G175" s="214"/>
      <c r="H175" s="215">
        <f>SUM(H176:I176)</f>
        <v>388134.58</v>
      </c>
      <c r="I175" s="215"/>
      <c r="J175" s="153"/>
    </row>
    <row r="176" spans="1:10" x14ac:dyDescent="0.25">
      <c r="B176" s="124" t="s">
        <v>216</v>
      </c>
      <c r="C176" s="124" t="s">
        <v>382</v>
      </c>
      <c r="D176" s="216" t="s">
        <v>217</v>
      </c>
      <c r="E176" s="214"/>
      <c r="F176" s="214"/>
      <c r="G176" s="214"/>
      <c r="H176" s="217">
        <v>388134.58</v>
      </c>
      <c r="I176" s="217"/>
      <c r="J176" s="153"/>
    </row>
    <row r="177" spans="2:10" x14ac:dyDescent="0.25">
      <c r="B177" s="122" t="s">
        <v>126</v>
      </c>
      <c r="C177" s="122"/>
      <c r="D177" s="213" t="s">
        <v>257</v>
      </c>
      <c r="E177" s="214"/>
      <c r="F177" s="214"/>
      <c r="G177" s="214"/>
      <c r="H177" s="215">
        <f>SUM(H178)</f>
        <v>10724</v>
      </c>
      <c r="I177" s="215"/>
      <c r="J177" s="153"/>
    </row>
    <row r="178" spans="2:10" x14ac:dyDescent="0.25">
      <c r="B178" s="124" t="s">
        <v>128</v>
      </c>
      <c r="C178" s="124" t="s">
        <v>383</v>
      </c>
      <c r="D178" s="216" t="s">
        <v>127</v>
      </c>
      <c r="E178" s="214"/>
      <c r="F178" s="214"/>
      <c r="G178" s="214"/>
      <c r="H178" s="217">
        <v>10724</v>
      </c>
      <c r="I178" s="217"/>
      <c r="J178" s="153"/>
    </row>
    <row r="179" spans="2:10" x14ac:dyDescent="0.25">
      <c r="B179" s="122" t="s">
        <v>244</v>
      </c>
      <c r="C179" s="122"/>
      <c r="D179" s="213" t="s">
        <v>245</v>
      </c>
      <c r="E179" s="214"/>
      <c r="F179" s="214"/>
      <c r="G179" s="214"/>
      <c r="H179" s="215">
        <f>SUM(H180:I181)</f>
        <v>64041.41</v>
      </c>
      <c r="I179" s="215"/>
      <c r="J179" s="153"/>
    </row>
    <row r="180" spans="2:10" x14ac:dyDescent="0.25">
      <c r="B180" s="124" t="s">
        <v>246</v>
      </c>
      <c r="C180" s="124" t="s">
        <v>384</v>
      </c>
      <c r="D180" s="216" t="s">
        <v>247</v>
      </c>
      <c r="E180" s="214"/>
      <c r="F180" s="214"/>
      <c r="G180" s="214"/>
      <c r="H180" s="217">
        <v>64041.41</v>
      </c>
      <c r="I180" s="217"/>
      <c r="J180" s="153"/>
    </row>
    <row r="181" spans="2:10" x14ac:dyDescent="0.25">
      <c r="B181" s="124" t="s">
        <v>248</v>
      </c>
      <c r="C181" s="124"/>
      <c r="D181" s="216" t="s">
        <v>249</v>
      </c>
      <c r="E181" s="214"/>
      <c r="F181" s="214"/>
      <c r="G181" s="214"/>
      <c r="H181" s="217"/>
      <c r="I181" s="217"/>
      <c r="J181" s="153"/>
    </row>
    <row r="182" spans="2:10" x14ac:dyDescent="0.25">
      <c r="B182" s="122" t="s">
        <v>130</v>
      </c>
      <c r="C182" s="122"/>
      <c r="D182" s="213" t="s">
        <v>35</v>
      </c>
      <c r="E182" s="214"/>
      <c r="F182" s="214"/>
      <c r="G182" s="214"/>
      <c r="H182" s="215">
        <f>SUM(H183,H185)</f>
        <v>19484.77</v>
      </c>
      <c r="I182" s="215"/>
      <c r="J182" s="153"/>
    </row>
    <row r="183" spans="2:10" x14ac:dyDescent="0.25">
      <c r="B183" s="122" t="s">
        <v>131</v>
      </c>
      <c r="C183" s="122"/>
      <c r="D183" s="213" t="s">
        <v>132</v>
      </c>
      <c r="E183" s="214"/>
      <c r="F183" s="214"/>
      <c r="G183" s="214"/>
      <c r="H183" s="215">
        <f>SUM(H184)</f>
        <v>19325.77</v>
      </c>
      <c r="I183" s="215"/>
      <c r="J183" s="153"/>
    </row>
    <row r="184" spans="2:10" x14ac:dyDescent="0.25">
      <c r="B184" s="124" t="s">
        <v>250</v>
      </c>
      <c r="C184" s="124" t="s">
        <v>385</v>
      </c>
      <c r="D184" s="216" t="s">
        <v>251</v>
      </c>
      <c r="E184" s="214"/>
      <c r="F184" s="214"/>
      <c r="G184" s="214"/>
      <c r="H184" s="217">
        <v>19325.77</v>
      </c>
      <c r="I184" s="217"/>
      <c r="J184" s="153"/>
    </row>
    <row r="185" spans="2:10" x14ac:dyDescent="0.25">
      <c r="B185" s="122" t="s">
        <v>172</v>
      </c>
      <c r="C185" s="122"/>
      <c r="D185" s="213" t="s">
        <v>223</v>
      </c>
      <c r="E185" s="214"/>
      <c r="F185" s="214"/>
      <c r="G185" s="214"/>
      <c r="H185" s="215">
        <f>SUM(H186:I186)</f>
        <v>159</v>
      </c>
      <c r="I185" s="215"/>
      <c r="J185" s="153"/>
    </row>
    <row r="186" spans="2:10" x14ac:dyDescent="0.25">
      <c r="B186" s="124" t="s">
        <v>179</v>
      </c>
      <c r="C186" s="124" t="s">
        <v>386</v>
      </c>
      <c r="D186" s="216" t="s">
        <v>180</v>
      </c>
      <c r="E186" s="214"/>
      <c r="F186" s="214"/>
      <c r="G186" s="214"/>
      <c r="H186" s="217">
        <v>159</v>
      </c>
      <c r="I186" s="217"/>
      <c r="J186" s="153"/>
    </row>
  </sheetData>
  <mergeCells count="361">
    <mergeCell ref="D111:G111"/>
    <mergeCell ref="H111:I111"/>
    <mergeCell ref="B4:G4"/>
    <mergeCell ref="H4:I4"/>
    <mergeCell ref="B5:G5"/>
    <mergeCell ref="H5:I5"/>
    <mergeCell ref="B6:G6"/>
    <mergeCell ref="H6:I6"/>
    <mergeCell ref="D12:G12"/>
    <mergeCell ref="H12:I12"/>
    <mergeCell ref="D16:G16"/>
    <mergeCell ref="H16:I16"/>
    <mergeCell ref="D17:G17"/>
    <mergeCell ref="H17:I17"/>
    <mergeCell ref="D18:G18"/>
    <mergeCell ref="H18:I18"/>
    <mergeCell ref="D13:G13"/>
    <mergeCell ref="H13:I13"/>
    <mergeCell ref="D14:G14"/>
    <mergeCell ref="H14:I14"/>
    <mergeCell ref="D15:G15"/>
    <mergeCell ref="H15:I15"/>
    <mergeCell ref="D22:G22"/>
    <mergeCell ref="H22:I22"/>
    <mergeCell ref="D1:G1"/>
    <mergeCell ref="H1:I1"/>
    <mergeCell ref="B2:G2"/>
    <mergeCell ref="H2:I2"/>
    <mergeCell ref="B3:G3"/>
    <mergeCell ref="H3:I3"/>
    <mergeCell ref="D10:G10"/>
    <mergeCell ref="H10:I10"/>
    <mergeCell ref="D11:G11"/>
    <mergeCell ref="H11:I11"/>
    <mergeCell ref="B7:G7"/>
    <mergeCell ref="H7:I7"/>
    <mergeCell ref="B8:G8"/>
    <mergeCell ref="H8:I8"/>
    <mergeCell ref="D9:G9"/>
    <mergeCell ref="H9:I9"/>
    <mergeCell ref="D23:G23"/>
    <mergeCell ref="H23:I23"/>
    <mergeCell ref="D24:G24"/>
    <mergeCell ref="H24:I24"/>
    <mergeCell ref="D19:G19"/>
    <mergeCell ref="H19:I19"/>
    <mergeCell ref="D20:G20"/>
    <mergeCell ref="H20:I20"/>
    <mergeCell ref="D21:G21"/>
    <mergeCell ref="H21:I21"/>
    <mergeCell ref="D27:G27"/>
    <mergeCell ref="H27:I27"/>
    <mergeCell ref="D28:G28"/>
    <mergeCell ref="H28:I28"/>
    <mergeCell ref="D29:G29"/>
    <mergeCell ref="H29:I29"/>
    <mergeCell ref="D25:G25"/>
    <mergeCell ref="H25:I25"/>
    <mergeCell ref="D26:G26"/>
    <mergeCell ref="H26:I26"/>
    <mergeCell ref="D32:G32"/>
    <mergeCell ref="H32:I32"/>
    <mergeCell ref="D33:G33"/>
    <mergeCell ref="H33:I33"/>
    <mergeCell ref="D34:G34"/>
    <mergeCell ref="H34:I34"/>
    <mergeCell ref="D30:G30"/>
    <mergeCell ref="H30:I30"/>
    <mergeCell ref="D31:G31"/>
    <mergeCell ref="H31:I31"/>
    <mergeCell ref="D38:G38"/>
    <mergeCell ref="H38:I38"/>
    <mergeCell ref="D39:G39"/>
    <mergeCell ref="H39:I39"/>
    <mergeCell ref="D40:G40"/>
    <mergeCell ref="H40:I40"/>
    <mergeCell ref="D35:G35"/>
    <mergeCell ref="H35:I35"/>
    <mergeCell ref="D36:G36"/>
    <mergeCell ref="H36:I36"/>
    <mergeCell ref="D37:G37"/>
    <mergeCell ref="H37:I37"/>
    <mergeCell ref="D44:G44"/>
    <mergeCell ref="H44:I44"/>
    <mergeCell ref="B46:G46"/>
    <mergeCell ref="H46:I46"/>
    <mergeCell ref="B47:G47"/>
    <mergeCell ref="H47:I47"/>
    <mergeCell ref="D41:G41"/>
    <mergeCell ref="H41:I41"/>
    <mergeCell ref="D42:G42"/>
    <mergeCell ref="H42:I42"/>
    <mergeCell ref="D43:G43"/>
    <mergeCell ref="H43:I43"/>
    <mergeCell ref="D45:G45"/>
    <mergeCell ref="H45:I45"/>
    <mergeCell ref="D52:G52"/>
    <mergeCell ref="H52:I52"/>
    <mergeCell ref="D53:G53"/>
    <mergeCell ref="H53:I53"/>
    <mergeCell ref="D48:G48"/>
    <mergeCell ref="H48:I48"/>
    <mergeCell ref="D49:G49"/>
    <mergeCell ref="H49:I49"/>
    <mergeCell ref="D50:G50"/>
    <mergeCell ref="H50:I50"/>
    <mergeCell ref="D51:G51"/>
    <mergeCell ref="H51:I51"/>
    <mergeCell ref="D54:G54"/>
    <mergeCell ref="H54:I54"/>
    <mergeCell ref="D55:G55"/>
    <mergeCell ref="H55:I55"/>
    <mergeCell ref="D57:G57"/>
    <mergeCell ref="H57:I57"/>
    <mergeCell ref="D56:G56"/>
    <mergeCell ref="H56:I56"/>
    <mergeCell ref="D59:G59"/>
    <mergeCell ref="H59:I59"/>
    <mergeCell ref="D58:G58"/>
    <mergeCell ref="H58:I58"/>
    <mergeCell ref="D60:G60"/>
    <mergeCell ref="H60:I60"/>
    <mergeCell ref="D61:G61"/>
    <mergeCell ref="H61:I61"/>
    <mergeCell ref="D65:G65"/>
    <mergeCell ref="H65:I65"/>
    <mergeCell ref="D67:G67"/>
    <mergeCell ref="H67:I67"/>
    <mergeCell ref="D68:G68"/>
    <mergeCell ref="H68:I68"/>
    <mergeCell ref="B62:G62"/>
    <mergeCell ref="H62:I62"/>
    <mergeCell ref="D63:G63"/>
    <mergeCell ref="H63:I63"/>
    <mergeCell ref="D64:G64"/>
    <mergeCell ref="H64:I64"/>
    <mergeCell ref="D66:G66"/>
    <mergeCell ref="H66:I66"/>
    <mergeCell ref="D72:G72"/>
    <mergeCell ref="H72:I72"/>
    <mergeCell ref="D69:G69"/>
    <mergeCell ref="H69:I69"/>
    <mergeCell ref="D70:G70"/>
    <mergeCell ref="H70:I70"/>
    <mergeCell ref="D78:G78"/>
    <mergeCell ref="H78:I78"/>
    <mergeCell ref="D80:G80"/>
    <mergeCell ref="H80:I80"/>
    <mergeCell ref="B81:G81"/>
    <mergeCell ref="H81:I81"/>
    <mergeCell ref="D79:G79"/>
    <mergeCell ref="H79:I79"/>
    <mergeCell ref="D85:G85"/>
    <mergeCell ref="H85:I85"/>
    <mergeCell ref="D82:G82"/>
    <mergeCell ref="H82:I82"/>
    <mergeCell ref="D87:G87"/>
    <mergeCell ref="H87:I87"/>
    <mergeCell ref="D88:G88"/>
    <mergeCell ref="H88:I88"/>
    <mergeCell ref="D90:G90"/>
    <mergeCell ref="H90:I90"/>
    <mergeCell ref="D83:G83"/>
    <mergeCell ref="H83:I83"/>
    <mergeCell ref="D84:G84"/>
    <mergeCell ref="H84:I84"/>
    <mergeCell ref="D86:G86"/>
    <mergeCell ref="H86:I86"/>
    <mergeCell ref="D89:G89"/>
    <mergeCell ref="H89:I89"/>
    <mergeCell ref="D100:G100"/>
    <mergeCell ref="H100:I100"/>
    <mergeCell ref="D101:G101"/>
    <mergeCell ref="H101:I101"/>
    <mergeCell ref="D104:G104"/>
    <mergeCell ref="D105:G105"/>
    <mergeCell ref="D91:G91"/>
    <mergeCell ref="H91:I91"/>
    <mergeCell ref="D92:G92"/>
    <mergeCell ref="D98:G98"/>
    <mergeCell ref="D93:G93"/>
    <mergeCell ref="D94:G94"/>
    <mergeCell ref="D95:G95"/>
    <mergeCell ref="H92:I92"/>
    <mergeCell ref="H93:I93"/>
    <mergeCell ref="H94:I94"/>
    <mergeCell ref="H95:I95"/>
    <mergeCell ref="H98:I98"/>
    <mergeCell ref="D96:G96"/>
    <mergeCell ref="H96:I96"/>
    <mergeCell ref="D97:G97"/>
    <mergeCell ref="H97:I97"/>
    <mergeCell ref="D99:G99"/>
    <mergeCell ref="H99:I99"/>
    <mergeCell ref="D108:G108"/>
    <mergeCell ref="H108:I108"/>
    <mergeCell ref="D109:G109"/>
    <mergeCell ref="H109:I109"/>
    <mergeCell ref="D110:G110"/>
    <mergeCell ref="H110:I110"/>
    <mergeCell ref="D106:G106"/>
    <mergeCell ref="D102:G102"/>
    <mergeCell ref="H102:I102"/>
    <mergeCell ref="D103:G103"/>
    <mergeCell ref="H103:I103"/>
    <mergeCell ref="D107:G107"/>
    <mergeCell ref="H107:I107"/>
    <mergeCell ref="D115:G115"/>
    <mergeCell ref="H115:I115"/>
    <mergeCell ref="D116:G116"/>
    <mergeCell ref="H116:I116"/>
    <mergeCell ref="D117:G117"/>
    <mergeCell ref="H117:I117"/>
    <mergeCell ref="D112:G112"/>
    <mergeCell ref="H112:I112"/>
    <mergeCell ref="D113:G113"/>
    <mergeCell ref="H113:I113"/>
    <mergeCell ref="B114:G114"/>
    <mergeCell ref="H114:I114"/>
    <mergeCell ref="B124:G124"/>
    <mergeCell ref="H124:I124"/>
    <mergeCell ref="B125:G125"/>
    <mergeCell ref="H125:I125"/>
    <mergeCell ref="D126:G126"/>
    <mergeCell ref="H126:I126"/>
    <mergeCell ref="D118:G118"/>
    <mergeCell ref="H118:I118"/>
    <mergeCell ref="D121:G121"/>
    <mergeCell ref="H121:I121"/>
    <mergeCell ref="D122:G122"/>
    <mergeCell ref="H122:I122"/>
    <mergeCell ref="D123:G123"/>
    <mergeCell ref="H123:I123"/>
    <mergeCell ref="B119:G119"/>
    <mergeCell ref="H119:I119"/>
    <mergeCell ref="D120:G120"/>
    <mergeCell ref="H120:I120"/>
    <mergeCell ref="B130:G130"/>
    <mergeCell ref="H130:I130"/>
    <mergeCell ref="B131:G131"/>
    <mergeCell ref="H131:I131"/>
    <mergeCell ref="D132:G132"/>
    <mergeCell ref="H132:I132"/>
    <mergeCell ref="D127:G127"/>
    <mergeCell ref="H127:I127"/>
    <mergeCell ref="D128:G128"/>
    <mergeCell ref="H128:I128"/>
    <mergeCell ref="D129:G129"/>
    <mergeCell ref="H129:I129"/>
    <mergeCell ref="D136:G136"/>
    <mergeCell ref="H136:I136"/>
    <mergeCell ref="D137:G137"/>
    <mergeCell ref="H137:I137"/>
    <mergeCell ref="D138:G138"/>
    <mergeCell ref="H138:I138"/>
    <mergeCell ref="D133:G133"/>
    <mergeCell ref="H133:I133"/>
    <mergeCell ref="D134:G134"/>
    <mergeCell ref="H134:I134"/>
    <mergeCell ref="D135:G135"/>
    <mergeCell ref="H135:I135"/>
    <mergeCell ref="B142:G142"/>
    <mergeCell ref="H142:I142"/>
    <mergeCell ref="B143:G143"/>
    <mergeCell ref="H143:I143"/>
    <mergeCell ref="D144:G144"/>
    <mergeCell ref="H144:I144"/>
    <mergeCell ref="B139:G139"/>
    <mergeCell ref="H139:I139"/>
    <mergeCell ref="B140:G140"/>
    <mergeCell ref="H140:I140"/>
    <mergeCell ref="B141:G141"/>
    <mergeCell ref="H141:I141"/>
    <mergeCell ref="D148:F148"/>
    <mergeCell ref="D149:F149"/>
    <mergeCell ref="D150:G150"/>
    <mergeCell ref="H150:I150"/>
    <mergeCell ref="D151:G151"/>
    <mergeCell ref="H151:I151"/>
    <mergeCell ref="D145:G145"/>
    <mergeCell ref="H145:I145"/>
    <mergeCell ref="D146:G146"/>
    <mergeCell ref="H146:I146"/>
    <mergeCell ref="D147:G147"/>
    <mergeCell ref="H147:I147"/>
    <mergeCell ref="D155:G155"/>
    <mergeCell ref="H155:I155"/>
    <mergeCell ref="B156:G156"/>
    <mergeCell ref="H156:I156"/>
    <mergeCell ref="B157:G157"/>
    <mergeCell ref="H157:I157"/>
    <mergeCell ref="D152:G152"/>
    <mergeCell ref="H152:I152"/>
    <mergeCell ref="D153:G153"/>
    <mergeCell ref="H153:I153"/>
    <mergeCell ref="D154:G154"/>
    <mergeCell ref="H154:I154"/>
    <mergeCell ref="D164:G164"/>
    <mergeCell ref="D165:G165"/>
    <mergeCell ref="D166:G166"/>
    <mergeCell ref="B168:G168"/>
    <mergeCell ref="H168:I168"/>
    <mergeCell ref="B169:G169"/>
    <mergeCell ref="H169:I169"/>
    <mergeCell ref="D158:G158"/>
    <mergeCell ref="D159:G159"/>
    <mergeCell ref="D160:G160"/>
    <mergeCell ref="G162:H162"/>
    <mergeCell ref="G163:H163"/>
    <mergeCell ref="B162:F162"/>
    <mergeCell ref="B163:F163"/>
    <mergeCell ref="D173:G173"/>
    <mergeCell ref="H173:I173"/>
    <mergeCell ref="D174:G174"/>
    <mergeCell ref="H174:I174"/>
    <mergeCell ref="D175:G175"/>
    <mergeCell ref="H175:I175"/>
    <mergeCell ref="B170:G170"/>
    <mergeCell ref="H170:I170"/>
    <mergeCell ref="B171:G171"/>
    <mergeCell ref="H171:I171"/>
    <mergeCell ref="B172:G172"/>
    <mergeCell ref="H172:I172"/>
    <mergeCell ref="D184:G184"/>
    <mergeCell ref="H184:I184"/>
    <mergeCell ref="D179:G179"/>
    <mergeCell ref="H179:I179"/>
    <mergeCell ref="D180:G180"/>
    <mergeCell ref="H180:I180"/>
    <mergeCell ref="D181:G181"/>
    <mergeCell ref="H181:I181"/>
    <mergeCell ref="D176:G176"/>
    <mergeCell ref="H176:I176"/>
    <mergeCell ref="D177:G177"/>
    <mergeCell ref="H177:I177"/>
    <mergeCell ref="D178:G178"/>
    <mergeCell ref="H178:I178"/>
    <mergeCell ref="D185:G185"/>
    <mergeCell ref="H185:I185"/>
    <mergeCell ref="D186:G186"/>
    <mergeCell ref="H186:I186"/>
    <mergeCell ref="D77:G77"/>
    <mergeCell ref="H77:I77"/>
    <mergeCell ref="N49:Q49"/>
    <mergeCell ref="R49:T49"/>
    <mergeCell ref="N50:Q50"/>
    <mergeCell ref="R50:T50"/>
    <mergeCell ref="D75:G75"/>
    <mergeCell ref="H75:I75"/>
    <mergeCell ref="D76:G76"/>
    <mergeCell ref="H76:I76"/>
    <mergeCell ref="D73:G73"/>
    <mergeCell ref="H73:I73"/>
    <mergeCell ref="D74:G74"/>
    <mergeCell ref="H74:I74"/>
    <mergeCell ref="D71:G71"/>
    <mergeCell ref="H71:I71"/>
    <mergeCell ref="D182:G182"/>
    <mergeCell ref="H182:I182"/>
    <mergeCell ref="D183:G183"/>
    <mergeCell ref="H183:I18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workbookViewId="0">
      <selection activeCell="H12" sqref="H12"/>
    </sheetView>
  </sheetViews>
  <sheetFormatPr defaultRowHeight="15" x14ac:dyDescent="0.25"/>
  <cols>
    <col min="2" max="2" width="28" customWidth="1"/>
    <col min="3" max="3" width="24" customWidth="1"/>
    <col min="4" max="4" width="19.140625" customWidth="1"/>
  </cols>
  <sheetData>
    <row r="1" spans="1:4" ht="16.5" thickTop="1" thickBot="1" x14ac:dyDescent="0.3">
      <c r="A1" s="120" t="s">
        <v>113</v>
      </c>
      <c r="B1" s="120" t="s">
        <v>114</v>
      </c>
      <c r="C1" s="120" t="s">
        <v>258</v>
      </c>
      <c r="D1" s="144" t="s">
        <v>310</v>
      </c>
    </row>
    <row r="2" spans="1:4" ht="15.75" thickTop="1" x14ac:dyDescent="0.25">
      <c r="A2" s="251" t="s">
        <v>259</v>
      </c>
      <c r="B2" s="251"/>
      <c r="C2" s="251"/>
      <c r="D2" s="145">
        <f>SUM(D3)</f>
        <v>536936.62</v>
      </c>
    </row>
    <row r="3" spans="1:4" x14ac:dyDescent="0.25">
      <c r="A3" s="225" t="s">
        <v>260</v>
      </c>
      <c r="B3" s="225"/>
      <c r="C3" s="225"/>
      <c r="D3" s="145">
        <f>SUM(D4,D11,D16,D27,D32,D37,D42,D47)</f>
        <v>536936.62</v>
      </c>
    </row>
    <row r="4" spans="1:4" x14ac:dyDescent="0.25">
      <c r="A4" s="222" t="s">
        <v>193</v>
      </c>
      <c r="B4" s="222"/>
      <c r="C4" s="222"/>
      <c r="D4" s="156">
        <f>SUM(D5)</f>
        <v>929</v>
      </c>
    </row>
    <row r="5" spans="1:4" ht="21.75" customHeight="1" x14ac:dyDescent="0.25">
      <c r="A5" s="122" t="s">
        <v>261</v>
      </c>
      <c r="B5" s="122"/>
      <c r="C5" s="122" t="s">
        <v>262</v>
      </c>
      <c r="D5" s="132">
        <f>SUM(D6)</f>
        <v>929</v>
      </c>
    </row>
    <row r="6" spans="1:4" ht="44.25" customHeight="1" x14ac:dyDescent="0.25">
      <c r="A6" s="122" t="s">
        <v>263</v>
      </c>
      <c r="B6" s="122"/>
      <c r="C6" s="122" t="s">
        <v>264</v>
      </c>
      <c r="D6" s="132">
        <f>SUM(D7)</f>
        <v>929</v>
      </c>
    </row>
    <row r="7" spans="1:4" ht="47.25" customHeight="1" x14ac:dyDescent="0.25">
      <c r="A7" s="122" t="s">
        <v>265</v>
      </c>
      <c r="B7" s="122"/>
      <c r="C7" s="122" t="s">
        <v>266</v>
      </c>
      <c r="D7" s="132">
        <f>SUM(D8:D10)</f>
        <v>929</v>
      </c>
    </row>
    <row r="8" spans="1:4" ht="24" customHeight="1" x14ac:dyDescent="0.25">
      <c r="A8" s="124" t="s">
        <v>267</v>
      </c>
      <c r="B8" s="124" t="s">
        <v>387</v>
      </c>
      <c r="C8" s="124" t="s">
        <v>268</v>
      </c>
      <c r="D8" s="128">
        <v>398</v>
      </c>
    </row>
    <row r="9" spans="1:4" ht="17.25" customHeight="1" x14ac:dyDescent="0.25">
      <c r="A9" s="127">
        <v>6614</v>
      </c>
      <c r="B9" s="124" t="s">
        <v>388</v>
      </c>
      <c r="C9" s="124" t="s">
        <v>389</v>
      </c>
      <c r="D9" s="128">
        <v>531</v>
      </c>
    </row>
    <row r="10" spans="1:4" x14ac:dyDescent="0.25">
      <c r="A10" s="127">
        <v>9221</v>
      </c>
      <c r="B10" s="124" t="s">
        <v>390</v>
      </c>
      <c r="C10" s="124" t="s">
        <v>269</v>
      </c>
      <c r="D10" s="128">
        <v>0</v>
      </c>
    </row>
    <row r="11" spans="1:4" x14ac:dyDescent="0.25">
      <c r="A11" s="222" t="s">
        <v>207</v>
      </c>
      <c r="B11" s="222"/>
      <c r="C11" s="222"/>
      <c r="D11" s="157">
        <f>SUM(D12)</f>
        <v>3292</v>
      </c>
    </row>
    <row r="12" spans="1:4" ht="15" customHeight="1" x14ac:dyDescent="0.25">
      <c r="A12" s="122" t="s">
        <v>261</v>
      </c>
      <c r="B12" s="122"/>
      <c r="C12" s="122" t="s">
        <v>262</v>
      </c>
      <c r="D12" s="132">
        <f>SUM(D13)</f>
        <v>3292</v>
      </c>
    </row>
    <row r="13" spans="1:4" ht="48.75" customHeight="1" x14ac:dyDescent="0.25">
      <c r="A13" s="122" t="s">
        <v>270</v>
      </c>
      <c r="B13" s="122"/>
      <c r="C13" s="122" t="s">
        <v>271</v>
      </c>
      <c r="D13" s="132">
        <f>SUM(D14)</f>
        <v>3292</v>
      </c>
    </row>
    <row r="14" spans="1:4" ht="27" customHeight="1" x14ac:dyDescent="0.25">
      <c r="A14" s="122" t="s">
        <v>272</v>
      </c>
      <c r="B14" s="122"/>
      <c r="C14" s="122" t="s">
        <v>273</v>
      </c>
      <c r="D14" s="132">
        <f>SUM(D15:D15)</f>
        <v>3292</v>
      </c>
    </row>
    <row r="15" spans="1:4" ht="12.75" customHeight="1" x14ac:dyDescent="0.25">
      <c r="A15" s="124" t="s">
        <v>274</v>
      </c>
      <c r="B15" s="124" t="s">
        <v>391</v>
      </c>
      <c r="C15" s="124" t="s">
        <v>275</v>
      </c>
      <c r="D15" s="128">
        <v>3292</v>
      </c>
    </row>
    <row r="16" spans="1:4" x14ac:dyDescent="0.25">
      <c r="A16" s="222" t="s">
        <v>213</v>
      </c>
      <c r="B16" s="222"/>
      <c r="C16" s="222"/>
      <c r="D16" s="158">
        <f>SUM(D17)</f>
        <v>11831.75</v>
      </c>
    </row>
    <row r="17" spans="1:4" ht="12.75" customHeight="1" x14ac:dyDescent="0.25">
      <c r="A17" s="122" t="s">
        <v>261</v>
      </c>
      <c r="B17" s="122"/>
      <c r="C17" s="122" t="s">
        <v>262</v>
      </c>
      <c r="D17" s="132">
        <f>SUM(D18)</f>
        <v>11831.75</v>
      </c>
    </row>
    <row r="18" spans="1:4" ht="33.75" customHeight="1" x14ac:dyDescent="0.25">
      <c r="A18" s="122" t="s">
        <v>276</v>
      </c>
      <c r="B18" s="122"/>
      <c r="C18" s="122" t="s">
        <v>277</v>
      </c>
      <c r="D18" s="132">
        <f>SUM(D19,D21,D23)</f>
        <v>11831.75</v>
      </c>
    </row>
    <row r="19" spans="1:4" ht="27" customHeight="1" x14ac:dyDescent="0.25">
      <c r="A19" s="122" t="s">
        <v>278</v>
      </c>
      <c r="B19" s="122"/>
      <c r="C19" s="122" t="s">
        <v>279</v>
      </c>
      <c r="D19" s="132">
        <f>SUM(D20)</f>
        <v>763</v>
      </c>
    </row>
    <row r="20" spans="1:4" ht="16.5" customHeight="1" x14ac:dyDescent="0.25">
      <c r="A20" s="124" t="s">
        <v>280</v>
      </c>
      <c r="B20" s="124" t="s">
        <v>281</v>
      </c>
      <c r="C20" s="124" t="s">
        <v>282</v>
      </c>
      <c r="D20" s="128">
        <v>763</v>
      </c>
    </row>
    <row r="21" spans="1:4" ht="24" customHeight="1" x14ac:dyDescent="0.25">
      <c r="A21" s="122" t="s">
        <v>283</v>
      </c>
      <c r="B21" s="122"/>
      <c r="C21" s="122" t="s">
        <v>284</v>
      </c>
      <c r="D21" s="132">
        <f>SUM(D22)</f>
        <v>0</v>
      </c>
    </row>
    <row r="22" spans="1:4" ht="33" customHeight="1" x14ac:dyDescent="0.25">
      <c r="A22" s="124" t="s">
        <v>285</v>
      </c>
      <c r="B22" s="124" t="s">
        <v>397</v>
      </c>
      <c r="C22" s="124" t="s">
        <v>286</v>
      </c>
      <c r="D22" s="128">
        <v>0</v>
      </c>
    </row>
    <row r="23" spans="1:4" ht="39.75" customHeight="1" x14ac:dyDescent="0.25">
      <c r="A23" s="122" t="s">
        <v>287</v>
      </c>
      <c r="B23" s="122"/>
      <c r="C23" s="122" t="s">
        <v>288</v>
      </c>
      <c r="D23" s="132">
        <f>SUM(D24:D26)</f>
        <v>11068.75</v>
      </c>
    </row>
    <row r="24" spans="1:4" ht="32.25" customHeight="1" x14ac:dyDescent="0.25">
      <c r="A24" s="124" t="s">
        <v>289</v>
      </c>
      <c r="B24" s="124" t="s">
        <v>392</v>
      </c>
      <c r="C24" s="124" t="s">
        <v>290</v>
      </c>
      <c r="D24" s="128">
        <v>7518.75</v>
      </c>
    </row>
    <row r="25" spans="1:4" ht="35.25" customHeight="1" x14ac:dyDescent="0.25">
      <c r="A25" s="127">
        <v>6362</v>
      </c>
      <c r="B25" s="124" t="s">
        <v>393</v>
      </c>
      <c r="C25" s="124" t="s">
        <v>291</v>
      </c>
      <c r="D25" s="128">
        <v>3550</v>
      </c>
    </row>
    <row r="26" spans="1:4" x14ac:dyDescent="0.25">
      <c r="A26" s="127">
        <v>9221</v>
      </c>
      <c r="B26" s="124" t="s">
        <v>398</v>
      </c>
      <c r="C26" s="124" t="s">
        <v>292</v>
      </c>
      <c r="D26" s="128">
        <v>0</v>
      </c>
    </row>
    <row r="27" spans="1:4" x14ac:dyDescent="0.25">
      <c r="A27" s="222" t="s">
        <v>225</v>
      </c>
      <c r="B27" s="222"/>
      <c r="C27" s="222"/>
      <c r="D27" s="159">
        <f>SUM(D28)</f>
        <v>203.07</v>
      </c>
    </row>
    <row r="28" spans="1:4" ht="16.5" customHeight="1" x14ac:dyDescent="0.25">
      <c r="A28" s="122" t="s">
        <v>261</v>
      </c>
      <c r="B28" s="122"/>
      <c r="C28" s="122" t="s">
        <v>262</v>
      </c>
      <c r="D28" s="132">
        <f>SUM(D29)</f>
        <v>203.07</v>
      </c>
    </row>
    <row r="29" spans="1:4" ht="38.25" customHeight="1" x14ac:dyDescent="0.25">
      <c r="A29" s="122" t="s">
        <v>263</v>
      </c>
      <c r="B29" s="122"/>
      <c r="C29" s="122" t="s">
        <v>65</v>
      </c>
      <c r="D29" s="132">
        <f>SUM(D30)</f>
        <v>203.07</v>
      </c>
    </row>
    <row r="30" spans="1:4" ht="27" customHeight="1" x14ac:dyDescent="0.25">
      <c r="A30" s="122" t="s">
        <v>293</v>
      </c>
      <c r="B30" s="122"/>
      <c r="C30" s="122" t="s">
        <v>294</v>
      </c>
      <c r="D30" s="132">
        <f>SUM(D31)</f>
        <v>203.07</v>
      </c>
    </row>
    <row r="31" spans="1:4" ht="15.75" customHeight="1" x14ac:dyDescent="0.25">
      <c r="A31" s="124" t="s">
        <v>295</v>
      </c>
      <c r="B31" s="124" t="s">
        <v>394</v>
      </c>
      <c r="C31" s="124" t="s">
        <v>296</v>
      </c>
      <c r="D31" s="128">
        <v>203.07</v>
      </c>
    </row>
    <row r="32" spans="1:4" x14ac:dyDescent="0.25">
      <c r="A32" s="222" t="s">
        <v>227</v>
      </c>
      <c r="B32" s="222"/>
      <c r="C32" s="222"/>
      <c r="D32" s="141">
        <v>0</v>
      </c>
    </row>
    <row r="33" spans="1:4" ht="26.25" customHeight="1" x14ac:dyDescent="0.25">
      <c r="A33" s="122" t="s">
        <v>297</v>
      </c>
      <c r="B33" s="122"/>
      <c r="C33" s="122" t="s">
        <v>298</v>
      </c>
      <c r="D33" s="132">
        <v>0</v>
      </c>
    </row>
    <row r="34" spans="1:4" ht="55.5" customHeight="1" x14ac:dyDescent="0.25">
      <c r="A34" s="122" t="s">
        <v>299</v>
      </c>
      <c r="B34" s="122"/>
      <c r="C34" s="122" t="s">
        <v>300</v>
      </c>
      <c r="D34" s="132">
        <v>0</v>
      </c>
    </row>
    <row r="35" spans="1:4" ht="28.5" customHeight="1" x14ac:dyDescent="0.25">
      <c r="A35" s="122" t="s">
        <v>301</v>
      </c>
      <c r="B35" s="122"/>
      <c r="C35" s="122" t="s">
        <v>302</v>
      </c>
      <c r="D35" s="132">
        <v>0</v>
      </c>
    </row>
    <row r="36" spans="1:4" ht="15.75" customHeight="1" x14ac:dyDescent="0.25">
      <c r="A36" s="124"/>
      <c r="B36" s="124"/>
      <c r="C36" s="124" t="s">
        <v>303</v>
      </c>
      <c r="D36" s="128">
        <v>0</v>
      </c>
    </row>
    <row r="37" spans="1:4" x14ac:dyDescent="0.25">
      <c r="A37" s="222" t="s">
        <v>231</v>
      </c>
      <c r="B37" s="222"/>
      <c r="C37" s="222"/>
      <c r="D37" s="141">
        <f t="shared" ref="D37:D38" si="0">SUM(D38)</f>
        <v>20125</v>
      </c>
    </row>
    <row r="38" spans="1:4" ht="15" customHeight="1" x14ac:dyDescent="0.25">
      <c r="A38" s="122" t="s">
        <v>261</v>
      </c>
      <c r="B38" s="122"/>
      <c r="C38" s="122" t="s">
        <v>262</v>
      </c>
      <c r="D38" s="132">
        <f t="shared" si="0"/>
        <v>20125</v>
      </c>
    </row>
    <row r="39" spans="1:4" ht="33.75" customHeight="1" x14ac:dyDescent="0.25">
      <c r="A39" s="122" t="s">
        <v>276</v>
      </c>
      <c r="B39" s="122"/>
      <c r="C39" s="122" t="s">
        <v>52</v>
      </c>
      <c r="D39" s="132">
        <f>SUM(D40)</f>
        <v>20125</v>
      </c>
    </row>
    <row r="40" spans="1:4" ht="36" customHeight="1" x14ac:dyDescent="0.25">
      <c r="A40" s="130">
        <v>639</v>
      </c>
      <c r="B40" s="122"/>
      <c r="C40" s="122" t="s">
        <v>304</v>
      </c>
      <c r="D40" s="132">
        <f>SUM(D41)</f>
        <v>20125</v>
      </c>
    </row>
    <row r="41" spans="1:4" ht="50.25" customHeight="1" x14ac:dyDescent="0.25">
      <c r="A41" s="127">
        <v>6393</v>
      </c>
      <c r="B41" s="124"/>
      <c r="C41" s="124" t="s">
        <v>305</v>
      </c>
      <c r="D41" s="128">
        <v>20125</v>
      </c>
    </row>
    <row r="42" spans="1:4" x14ac:dyDescent="0.25">
      <c r="A42" s="222" t="s">
        <v>121</v>
      </c>
      <c r="B42" s="222"/>
      <c r="C42" s="222"/>
      <c r="D42" s="141">
        <f t="shared" ref="D42:D43" si="1">SUM(D43)</f>
        <v>18124.04</v>
      </c>
    </row>
    <row r="43" spans="1:4" ht="18.75" customHeight="1" x14ac:dyDescent="0.25">
      <c r="A43" s="122" t="s">
        <v>261</v>
      </c>
      <c r="B43" s="122"/>
      <c r="C43" s="122" t="s">
        <v>262</v>
      </c>
      <c r="D43" s="132">
        <f t="shared" si="1"/>
        <v>18124.04</v>
      </c>
    </row>
    <row r="44" spans="1:4" ht="14.25" customHeight="1" x14ac:dyDescent="0.25">
      <c r="A44" s="130">
        <v>67</v>
      </c>
      <c r="B44" s="122"/>
      <c r="C44" s="122" t="s">
        <v>306</v>
      </c>
      <c r="D44" s="132">
        <f>SUM(D45)</f>
        <v>18124.04</v>
      </c>
    </row>
    <row r="45" spans="1:4" ht="27" customHeight="1" x14ac:dyDescent="0.25">
      <c r="A45" s="130">
        <v>671</v>
      </c>
      <c r="B45" s="122"/>
      <c r="C45" s="146" t="s">
        <v>307</v>
      </c>
      <c r="D45" s="132">
        <f>SUM(D46)</f>
        <v>18124.04</v>
      </c>
    </row>
    <row r="46" spans="1:4" ht="24" customHeight="1" x14ac:dyDescent="0.25">
      <c r="A46" s="127">
        <v>6711</v>
      </c>
      <c r="B46" s="124"/>
      <c r="C46" s="147" t="s">
        <v>308</v>
      </c>
      <c r="D46" s="128">
        <v>18124.04</v>
      </c>
    </row>
    <row r="47" spans="1:4" x14ac:dyDescent="0.25">
      <c r="A47" s="222" t="s">
        <v>309</v>
      </c>
      <c r="B47" s="222"/>
      <c r="C47" s="222"/>
      <c r="D47" s="141">
        <f>SUM(D48)</f>
        <v>482431.76</v>
      </c>
    </row>
    <row r="48" spans="1:4" ht="15" customHeight="1" x14ac:dyDescent="0.25">
      <c r="A48" s="122" t="s">
        <v>261</v>
      </c>
      <c r="B48" s="122"/>
      <c r="C48" s="122" t="s">
        <v>262</v>
      </c>
      <c r="D48" s="132">
        <f>SUM(D49)</f>
        <v>482431.76</v>
      </c>
    </row>
    <row r="49" spans="1:4" ht="36" customHeight="1" x14ac:dyDescent="0.25">
      <c r="A49" s="122" t="s">
        <v>276</v>
      </c>
      <c r="B49" s="122"/>
      <c r="C49" s="122" t="s">
        <v>277</v>
      </c>
      <c r="D49" s="132">
        <f>SUM(D50,D52,D54)</f>
        <v>482431.76</v>
      </c>
    </row>
    <row r="50" spans="1:4" ht="39" customHeight="1" x14ac:dyDescent="0.25">
      <c r="A50" s="122" t="s">
        <v>287</v>
      </c>
      <c r="B50" s="122"/>
      <c r="C50" s="122" t="s">
        <v>288</v>
      </c>
      <c r="D50" s="132">
        <f>SUM(D51)</f>
        <v>482431.76</v>
      </c>
    </row>
    <row r="51" spans="1:4" ht="37.5" customHeight="1" x14ac:dyDescent="0.25">
      <c r="A51" s="124" t="s">
        <v>289</v>
      </c>
      <c r="B51" s="124" t="s">
        <v>399</v>
      </c>
      <c r="C51" s="124" t="s">
        <v>290</v>
      </c>
      <c r="D51" s="128">
        <v>482431.76</v>
      </c>
    </row>
  </sheetData>
  <mergeCells count="10">
    <mergeCell ref="A32:C32"/>
    <mergeCell ref="A37:C37"/>
    <mergeCell ref="A42:C42"/>
    <mergeCell ref="A47:C47"/>
    <mergeCell ref="A2:C2"/>
    <mergeCell ref="A3:C3"/>
    <mergeCell ref="A4:C4"/>
    <mergeCell ref="A11:C11"/>
    <mergeCell ref="A16:C16"/>
    <mergeCell ref="A27:C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prema funkcijskoj kl</vt:lpstr>
      <vt:lpstr>Račun financiranja</vt:lpstr>
      <vt:lpstr>POSEBNI DIO</vt:lpstr>
      <vt:lpstr>List2</vt:lpstr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KomarnicaNovo2</cp:lastModifiedBy>
  <cp:lastPrinted>2022-10-26T10:43:24Z</cp:lastPrinted>
  <dcterms:created xsi:type="dcterms:W3CDTF">2022-08-12T12:51:27Z</dcterms:created>
  <dcterms:modified xsi:type="dcterms:W3CDTF">2022-10-26T10:44:00Z</dcterms:modified>
</cp:coreProperties>
</file>