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omarnicaNovo2\Desktop\PRIPREMA PRORAČUNA\"/>
    </mc:Choice>
  </mc:AlternateContent>
  <bookViews>
    <workbookView xWindow="0" yWindow="0" windowWidth="28800" windowHeight="12315" activeTab="4"/>
  </bookViews>
  <sheets>
    <sheet name="SAŽETAK" sheetId="10" r:id="rId1"/>
    <sheet name=" Račun prihoda i rashoda" sheetId="3" r:id="rId2"/>
    <sheet name="Prihodi i rashodi po izvorima" sheetId="8" r:id="rId3"/>
    <sheet name="POSEBNI DIO" sheetId="7" r:id="rId4"/>
    <sheet name="Rashodi prema funkcijskoj kl" sheetId="5" r:id="rId5"/>
    <sheet name="Račun financiranja" sheetId="6" r:id="rId6"/>
    <sheet name="Račun financiranja po izvorima" sheetId="9" r:id="rId7"/>
    <sheet name="List2" sheetId="2" r:id="rId8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" i="5" l="1"/>
  <c r="D11" i="5"/>
  <c r="E11" i="5"/>
  <c r="F11" i="5"/>
  <c r="G15" i="3"/>
  <c r="H15" i="3"/>
  <c r="G14" i="3"/>
  <c r="H14" i="3"/>
  <c r="G12" i="3"/>
  <c r="H12" i="3"/>
  <c r="F15" i="3"/>
  <c r="F12" i="3"/>
  <c r="E12" i="8" l="1"/>
  <c r="F12" i="8"/>
  <c r="D12" i="8"/>
  <c r="D19" i="8"/>
  <c r="D20" i="8"/>
  <c r="E20" i="8"/>
  <c r="G28" i="7"/>
  <c r="G27" i="7"/>
  <c r="G8" i="7"/>
  <c r="E25" i="3" l="1"/>
  <c r="E26" i="3"/>
  <c r="E24" i="3" s="1"/>
  <c r="F26" i="3"/>
  <c r="F24" i="3" s="1"/>
  <c r="F28" i="7"/>
  <c r="E29" i="3"/>
  <c r="H29" i="3"/>
  <c r="G29" i="3"/>
  <c r="F29" i="3"/>
  <c r="F28" i="3"/>
  <c r="I28" i="7"/>
  <c r="H28" i="7"/>
  <c r="H27" i="7" s="1"/>
  <c r="E15" i="3" l="1"/>
  <c r="E14" i="3"/>
  <c r="F14" i="3"/>
  <c r="D15" i="3"/>
  <c r="D12" i="3"/>
  <c r="E27" i="7"/>
  <c r="E28" i="7"/>
  <c r="F53" i="7"/>
  <c r="F55" i="7"/>
  <c r="F27" i="7" l="1"/>
  <c r="C20" i="8" s="1"/>
  <c r="G26" i="3" l="1"/>
  <c r="G24" i="3" s="1"/>
  <c r="H26" i="3"/>
  <c r="H24" i="3" s="1"/>
  <c r="G25" i="3"/>
  <c r="H25" i="3"/>
  <c r="F25" i="3"/>
  <c r="I80" i="7" l="1"/>
  <c r="I79" i="7" s="1"/>
  <c r="I78" i="7" s="1"/>
  <c r="H80" i="7"/>
  <c r="H79" i="7" s="1"/>
  <c r="H78" i="7" s="1"/>
  <c r="G80" i="7"/>
  <c r="G79" i="7" s="1"/>
  <c r="G78" i="7" s="1"/>
  <c r="F80" i="7"/>
  <c r="F79" i="7" s="1"/>
  <c r="F78" i="7" s="1"/>
  <c r="E80" i="7"/>
  <c r="E79" i="7" s="1"/>
  <c r="E78" i="7" s="1"/>
  <c r="D32" i="3" l="1"/>
  <c r="E32" i="3"/>
  <c r="E30" i="3" s="1"/>
  <c r="G32" i="3"/>
  <c r="G30" i="3" s="1"/>
  <c r="H32" i="3"/>
  <c r="H30" i="3" s="1"/>
  <c r="F32" i="3"/>
  <c r="F30" i="3" s="1"/>
  <c r="D28" i="3"/>
  <c r="E28" i="3"/>
  <c r="D27" i="3"/>
  <c r="E27" i="3"/>
  <c r="D26" i="3"/>
  <c r="I9" i="7" l="1"/>
  <c r="G51" i="7"/>
  <c r="H51" i="7"/>
  <c r="I51" i="7"/>
  <c r="G48" i="7"/>
  <c r="H48" i="7"/>
  <c r="I48" i="7"/>
  <c r="H25" i="7"/>
  <c r="G59" i="7" l="1"/>
  <c r="G58" i="7" s="1"/>
  <c r="H59" i="7"/>
  <c r="H58" i="7" s="1"/>
  <c r="I59" i="7"/>
  <c r="I58" i="7" s="1"/>
  <c r="G22" i="7" l="1"/>
  <c r="H22" i="7"/>
  <c r="I22" i="7"/>
  <c r="G16" i="7"/>
  <c r="H16" i="7"/>
  <c r="I16" i="7"/>
  <c r="E13" i="5" l="1"/>
  <c r="F13" i="5"/>
  <c r="D13" i="5"/>
  <c r="G13" i="10" l="1"/>
  <c r="F22" i="7" l="1"/>
  <c r="F75" i="7"/>
  <c r="F74" i="7" s="1"/>
  <c r="F73" i="7" s="1"/>
  <c r="E12" i="3" s="1"/>
  <c r="E75" i="7" l="1"/>
  <c r="E74" i="7" s="1"/>
  <c r="E73" i="7" s="1"/>
  <c r="F21" i="8" l="1"/>
  <c r="E21" i="8"/>
  <c r="F16" i="8"/>
  <c r="E16" i="8"/>
  <c r="F14" i="8"/>
  <c r="E14" i="8"/>
  <c r="D21" i="8"/>
  <c r="D16" i="8"/>
  <c r="D14" i="8"/>
  <c r="F11" i="8"/>
  <c r="E11" i="8"/>
  <c r="D11" i="8"/>
  <c r="B21" i="8"/>
  <c r="B18" i="8"/>
  <c r="B16" i="8"/>
  <c r="B14" i="8"/>
  <c r="B11" i="8"/>
  <c r="C21" i="8"/>
  <c r="C11" i="8"/>
  <c r="C16" i="8"/>
  <c r="C18" i="8"/>
  <c r="C14" i="8"/>
  <c r="B11" i="5"/>
  <c r="C10" i="8" l="1"/>
  <c r="G9" i="10" s="1"/>
  <c r="B10" i="8"/>
  <c r="J13" i="10"/>
  <c r="I13" i="10"/>
  <c r="H13" i="10"/>
  <c r="H28" i="3"/>
  <c r="G28" i="3"/>
  <c r="H27" i="3"/>
  <c r="G27" i="3"/>
  <c r="F27" i="3"/>
  <c r="D30" i="3"/>
  <c r="F13" i="10" s="1"/>
  <c r="D25" i="3"/>
  <c r="I75" i="7"/>
  <c r="I74" i="7" s="1"/>
  <c r="I73" i="7" s="1"/>
  <c r="H75" i="7"/>
  <c r="H74" i="7" s="1"/>
  <c r="H73" i="7" s="1"/>
  <c r="G75" i="7"/>
  <c r="G74" i="7" s="1"/>
  <c r="G73" i="7" s="1"/>
  <c r="I70" i="7"/>
  <c r="I69" i="7" s="1"/>
  <c r="I68" i="7" s="1"/>
  <c r="H70" i="7"/>
  <c r="H69" i="7" s="1"/>
  <c r="H68" i="7" s="1"/>
  <c r="G70" i="7"/>
  <c r="G69" i="7" s="1"/>
  <c r="G68" i="7" s="1"/>
  <c r="I65" i="7"/>
  <c r="I64" i="7" s="1"/>
  <c r="I63" i="7" s="1"/>
  <c r="H65" i="7"/>
  <c r="H64" i="7" s="1"/>
  <c r="H63" i="7" s="1"/>
  <c r="G65" i="7"/>
  <c r="G64" i="7" s="1"/>
  <c r="G63" i="7" s="1"/>
  <c r="I55" i="7"/>
  <c r="I54" i="7" s="1"/>
  <c r="H55" i="7"/>
  <c r="H54" i="7" s="1"/>
  <c r="G55" i="7"/>
  <c r="G54" i="7" s="1"/>
  <c r="I45" i="7"/>
  <c r="H45" i="7"/>
  <c r="G45" i="7"/>
  <c r="I42" i="7"/>
  <c r="H42" i="7"/>
  <c r="G42" i="7"/>
  <c r="I37" i="7"/>
  <c r="I36" i="7" s="1"/>
  <c r="H37" i="7"/>
  <c r="H36" i="7" s="1"/>
  <c r="G37" i="7"/>
  <c r="G36" i="7" s="1"/>
  <c r="I41" i="7" l="1"/>
  <c r="F39" i="8" s="1"/>
  <c r="F38" i="8" s="1"/>
  <c r="G41" i="7"/>
  <c r="D39" i="8" s="1"/>
  <c r="D38" i="8" s="1"/>
  <c r="H41" i="7"/>
  <c r="E39" i="8" s="1"/>
  <c r="E38" i="8" s="1"/>
  <c r="D24" i="3"/>
  <c r="F12" i="10" s="1"/>
  <c r="I53" i="7"/>
  <c r="F19" i="8" s="1"/>
  <c r="F36" i="8"/>
  <c r="E36" i="8"/>
  <c r="H53" i="7"/>
  <c r="E19" i="8" s="1"/>
  <c r="D36" i="8"/>
  <c r="G53" i="7"/>
  <c r="G12" i="10"/>
  <c r="D18" i="8" l="1"/>
  <c r="D10" i="8" s="1"/>
  <c r="H9" i="10" s="1"/>
  <c r="D23" i="3"/>
  <c r="E23" i="3"/>
  <c r="H23" i="3"/>
  <c r="J12" i="10"/>
  <c r="G23" i="3"/>
  <c r="I12" i="10"/>
  <c r="F23" i="3"/>
  <c r="H12" i="10"/>
  <c r="I27" i="7"/>
  <c r="D37" i="8"/>
  <c r="I25" i="7"/>
  <c r="I21" i="7" s="1"/>
  <c r="G25" i="7"/>
  <c r="G21" i="7" s="1"/>
  <c r="H21" i="7"/>
  <c r="I8" i="7"/>
  <c r="H9" i="7"/>
  <c r="H8" i="7" s="1"/>
  <c r="G9" i="7"/>
  <c r="E34" i="8" l="1"/>
  <c r="E33" i="8" s="1"/>
  <c r="F34" i="8"/>
  <c r="F33" i="8" s="1"/>
  <c r="D34" i="8"/>
  <c r="D33" i="8" s="1"/>
  <c r="G15" i="7"/>
  <c r="G14" i="7" s="1"/>
  <c r="G6" i="7" s="1"/>
  <c r="F20" i="8"/>
  <c r="F18" i="8" s="1"/>
  <c r="F10" i="8" s="1"/>
  <c r="J9" i="10" s="1"/>
  <c r="F37" i="8"/>
  <c r="F35" i="8" s="1"/>
  <c r="E37" i="8"/>
  <c r="E35" i="8" s="1"/>
  <c r="E18" i="8"/>
  <c r="E10" i="8" s="1"/>
  <c r="I9" i="10" s="1"/>
  <c r="I7" i="7"/>
  <c r="F30" i="8"/>
  <c r="F28" i="8" s="1"/>
  <c r="H7" i="7"/>
  <c r="E30" i="8"/>
  <c r="E28" i="8" s="1"/>
  <c r="G7" i="7"/>
  <c r="D30" i="8"/>
  <c r="D28" i="8" s="1"/>
  <c r="D35" i="8"/>
  <c r="I15" i="7"/>
  <c r="H15" i="7"/>
  <c r="E70" i="7"/>
  <c r="E69" i="7" s="1"/>
  <c r="E68" i="7" s="1"/>
  <c r="E65" i="7"/>
  <c r="E64" i="7" s="1"/>
  <c r="E63" i="7" s="1"/>
  <c r="E60" i="7"/>
  <c r="E59" i="7" s="1"/>
  <c r="E58" i="7" s="1"/>
  <c r="E55" i="7"/>
  <c r="E54" i="7" s="1"/>
  <c r="E51" i="7"/>
  <c r="E48" i="7"/>
  <c r="E45" i="7"/>
  <c r="E42" i="7"/>
  <c r="E37" i="7"/>
  <c r="E36" i="7" s="1"/>
  <c r="E25" i="7"/>
  <c r="E22" i="7"/>
  <c r="E16" i="7"/>
  <c r="E9" i="7"/>
  <c r="E8" i="7" s="1"/>
  <c r="B30" i="8" s="1"/>
  <c r="B36" i="8" l="1"/>
  <c r="B37" i="8"/>
  <c r="I14" i="7"/>
  <c r="I6" i="7" s="1"/>
  <c r="H14" i="7"/>
  <c r="H6" i="7" s="1"/>
  <c r="E53" i="7"/>
  <c r="H11" i="3"/>
  <c r="E7" i="7"/>
  <c r="B28" i="8"/>
  <c r="F32" i="8"/>
  <c r="F31" i="8" s="1"/>
  <c r="F27" i="8" s="1"/>
  <c r="E32" i="8"/>
  <c r="E31" i="8" s="1"/>
  <c r="E27" i="8" s="1"/>
  <c r="D32" i="8"/>
  <c r="D31" i="8" s="1"/>
  <c r="D27" i="8" s="1"/>
  <c r="E47" i="7"/>
  <c r="E41" i="7"/>
  <c r="E21" i="7"/>
  <c r="E15" i="7"/>
  <c r="F70" i="7"/>
  <c r="F69" i="7" s="1"/>
  <c r="F68" i="7" s="1"/>
  <c r="F65" i="7"/>
  <c r="F64" i="7" s="1"/>
  <c r="F63" i="7" s="1"/>
  <c r="F60" i="7"/>
  <c r="F59" i="7" s="1"/>
  <c r="F58" i="7" s="1"/>
  <c r="F54" i="7"/>
  <c r="F51" i="7"/>
  <c r="F48" i="7"/>
  <c r="F45" i="7"/>
  <c r="F42" i="7"/>
  <c r="F37" i="7"/>
  <c r="F36" i="7" s="1"/>
  <c r="F25" i="7"/>
  <c r="F21" i="7" s="1"/>
  <c r="F16" i="7"/>
  <c r="F9" i="7"/>
  <c r="F47" i="7" l="1"/>
  <c r="D14" i="3"/>
  <c r="B34" i="8"/>
  <c r="B33" i="8" s="1"/>
  <c r="B39" i="8"/>
  <c r="B38" i="8" s="1"/>
  <c r="C37" i="8"/>
  <c r="D11" i="3"/>
  <c r="B32" i="8"/>
  <c r="B31" i="8" s="1"/>
  <c r="F8" i="7"/>
  <c r="C30" i="8" s="1"/>
  <c r="C28" i="8" s="1"/>
  <c r="B35" i="8"/>
  <c r="C36" i="8"/>
  <c r="F41" i="7"/>
  <c r="C39" i="8" s="1"/>
  <c r="C38" i="8" s="1"/>
  <c r="G11" i="3"/>
  <c r="G10" i="3" s="1"/>
  <c r="F11" i="3"/>
  <c r="F10" i="3" s="1"/>
  <c r="H10" i="3"/>
  <c r="E14" i="7"/>
  <c r="E6" i="7" s="1"/>
  <c r="C34" i="8"/>
  <c r="C33" i="8" s="1"/>
  <c r="F15" i="7"/>
  <c r="F7" i="7" l="1"/>
  <c r="F9" i="10"/>
  <c r="F8" i="10" s="1"/>
  <c r="D10" i="3"/>
  <c r="C32" i="8"/>
  <c r="C31" i="8" s="1"/>
  <c r="B27" i="8"/>
  <c r="C35" i="8"/>
  <c r="F14" i="7"/>
  <c r="F6" i="7" s="1"/>
  <c r="F37" i="10"/>
  <c r="G34" i="10" s="1"/>
  <c r="G37" i="10" s="1"/>
  <c r="H34" i="10" s="1"/>
  <c r="H37" i="10" s="1"/>
  <c r="I34" i="10" s="1"/>
  <c r="I37" i="10" s="1"/>
  <c r="J34" i="10" s="1"/>
  <c r="J37" i="10" s="1"/>
  <c r="J21" i="10"/>
  <c r="I21" i="10"/>
  <c r="H21" i="10"/>
  <c r="G21" i="10"/>
  <c r="F21" i="10"/>
  <c r="J11" i="10"/>
  <c r="I11" i="10"/>
  <c r="H11" i="10"/>
  <c r="G11" i="10"/>
  <c r="F11" i="10"/>
  <c r="J8" i="10"/>
  <c r="I8" i="10"/>
  <c r="H8" i="10"/>
  <c r="G8" i="10"/>
  <c r="C27" i="8" l="1"/>
  <c r="E11" i="3"/>
  <c r="E10" i="3" s="1"/>
  <c r="G14" i="10"/>
  <c r="F14" i="10"/>
  <c r="F29" i="10" s="1"/>
  <c r="H14" i="10"/>
  <c r="H22" i="10" s="1"/>
  <c r="H29" i="10" s="1"/>
  <c r="I14" i="10"/>
  <c r="I22" i="10" s="1"/>
  <c r="I28" i="10" s="1"/>
  <c r="I29" i="10" s="1"/>
  <c r="J14" i="10"/>
  <c r="J22" i="10" s="1"/>
  <c r="J28" i="10" s="1"/>
  <c r="J29" i="10" s="1"/>
  <c r="F22" i="10" l="1"/>
</calcChain>
</file>

<file path=xl/sharedStrings.xml><?xml version="1.0" encoding="utf-8"?>
<sst xmlns="http://schemas.openxmlformats.org/spreadsheetml/2006/main" count="281" uniqueCount="128">
  <si>
    <t>PRIHODI UKUPNO</t>
  </si>
  <si>
    <t>RASHODI UKUPNO</t>
  </si>
  <si>
    <t>NETO FINANCIRANJE</t>
  </si>
  <si>
    <t>Naziv prihoda</t>
  </si>
  <si>
    <t xml:space="preserve">A. RAČUN PRIHODA I RASHODA </t>
  </si>
  <si>
    <t>Razred</t>
  </si>
  <si>
    <t>Skupina</t>
  </si>
  <si>
    <t>Prihodi poslovanja</t>
  </si>
  <si>
    <t>Prihodi od prodaje nefinancijske imovine</t>
  </si>
  <si>
    <t>Naziv rashoda</t>
  </si>
  <si>
    <t>Rashodi poslovanja</t>
  </si>
  <si>
    <t>Rashodi za zaposlene</t>
  </si>
  <si>
    <t>Rashodi za nabavu nefinancijske imovine</t>
  </si>
  <si>
    <t>Rashodi za nabavu neproizvedene dugotrajne imovine</t>
  </si>
  <si>
    <t>RASHODI PREMA FUNKCIJSKOJ KLASIFIKACIJI</t>
  </si>
  <si>
    <t>UKUPNI RASHODI</t>
  </si>
  <si>
    <t>Primici od financijske imovine i zaduživanja</t>
  </si>
  <si>
    <t>Izdaci za financijsku imovinu i otplate zajmova</t>
  </si>
  <si>
    <t>II. POSEBNI DIO</t>
  </si>
  <si>
    <t>I. OPĆI DIO</t>
  </si>
  <si>
    <t>Šifra</t>
  </si>
  <si>
    <t xml:space="preserve">Naziv </t>
  </si>
  <si>
    <t>Materijalni rashodi</t>
  </si>
  <si>
    <t>Primici od zaduživanja</t>
  </si>
  <si>
    <t>Izdaci za otplatu glavnice primljenih kredita i zajmova</t>
  </si>
  <si>
    <t>A) SAŽETAK RAČUNA PRIHODA I RASHODA</t>
  </si>
  <si>
    <t>B) SAŽETAK RAČUNA FINANCIRANJA</t>
  </si>
  <si>
    <t>Prihodi od prodaje proizvedene dugotrajne imovine</t>
  </si>
  <si>
    <t>Pomoći iz inozemstva i od subjekata unutar općeg proračuna</t>
  </si>
  <si>
    <t>Prihodi iz nadležnog proračuna i od HZZO-a temeljem ugovornih obveza</t>
  </si>
  <si>
    <t>Rashodi za nabavu proizvedene dugotrajne imovine</t>
  </si>
  <si>
    <t>Naziv</t>
  </si>
  <si>
    <t>Projekcija 
za 2026.</t>
  </si>
  <si>
    <t>EUR</t>
  </si>
  <si>
    <t>* Napomena: Iznosi u stupcima Izvršenje 2022. preračunavaju se iz kuna u eure prema fiksnom tečaju konverzije (1 EUR=7,53450 kuna) i po pravilima za preračunavanje i zaokruživanje.</t>
  </si>
  <si>
    <t>6 PRIHODI POSLOVANJA</t>
  </si>
  <si>
    <t>7 PRIHODI OD PRODAJE NEFINANCIJSKE IMOVINE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</si>
  <si>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</si>
  <si>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</si>
  <si>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</si>
  <si>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</si>
  <si>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Projekcija proračuna
za 2026.</t>
  </si>
  <si>
    <t>PRIHODI POSLOVANJA PREMA EKONOMSKOJ KLASIFIKACIJI</t>
  </si>
  <si>
    <t>RASHODI POSLOVANJA PREMA EKONOMSKOJ KLASIFIKACIJI</t>
  </si>
  <si>
    <t>PRIHODI POSLOVANJA PREMA IZVORIMA FINANCIRANJA</t>
  </si>
  <si>
    <t>RASHODI POSLOVANJA PREMA IZVORIMA FINANCIRANJA</t>
  </si>
  <si>
    <t>Brojčana oznaka i naziv</t>
  </si>
  <si>
    <t>5 Pomoći</t>
  </si>
  <si>
    <t>4 Prihodi za posebne namjene</t>
  </si>
  <si>
    <t>1 Opći prihodi i primici</t>
  </si>
  <si>
    <t xml:space="preserve">  11 Opći prihodi i primici</t>
  </si>
  <si>
    <t>3 Vlastiti prihodi</t>
  </si>
  <si>
    <t xml:space="preserve">  31 Vlastiti prihodi</t>
  </si>
  <si>
    <t>B. RAČUN FINANCIRANJA PREMA EKONOMSKOJ KLASIFIKACIJI</t>
  </si>
  <si>
    <t>B. RAČUN FINANCIRANJA PREMA IZVORIMA FINANCIRANJA</t>
  </si>
  <si>
    <t>PRIMICI UKUPNO</t>
  </si>
  <si>
    <t>8 Namjenski primici od zaduživanja</t>
  </si>
  <si>
    <t xml:space="preserve">  81 Namjenski primici od zaduživanja</t>
  </si>
  <si>
    <t>IZDACI UKUPNO</t>
  </si>
  <si>
    <t>D) VIŠEGODIŠNJI PLAN URAVNOTEŽENJA</t>
  </si>
  <si>
    <t>RAZLIKA - VIŠAK / MANJAK</t>
  </si>
  <si>
    <t>VIŠAK / MANJAK + NETO FINANCIRANJE</t>
  </si>
  <si>
    <t xml:space="preserve">C) PRENESENI VIŠAK ILI PRENESENI MANJAK </t>
  </si>
  <si>
    <t>PRIJENOS VIŠKA / MANJKA IZ PRETHODNE(IH) GODINE</t>
  </si>
  <si>
    <t>PRIJENOS VIŠKA / MANJKA U SLJEDEĆE RAZDOBLJE</t>
  </si>
  <si>
    <t>VIŠAK / MANJAK + NETO FINANCIRANJE + PRIJENOS VIŠKA / MANJKA IZ PRETHODNE(IH) GODINE - PRIJENOS VIŠKA / MANJKA U SLJEDEĆE RAZDOBLJE</t>
  </si>
  <si>
    <t>VIŠAK / MANJAK IZ PRETHODNE(IH) GODINE KOJI ĆE SE RASPOREDITI / POKRITI</t>
  </si>
  <si>
    <t>VIŠAK / MANJAK TEKUĆE GODINE</t>
  </si>
  <si>
    <t>PROGRAM 6000</t>
  </si>
  <si>
    <t>Aktivnost A600002</t>
  </si>
  <si>
    <t>Izvor financiranja 5.2</t>
  </si>
  <si>
    <t>Financijski rashodi</t>
  </si>
  <si>
    <t>Naknade građanima i kućanstvima na temelju osiguranja i druge naknade</t>
  </si>
  <si>
    <t>Odgoj i obrazpovanje</t>
  </si>
  <si>
    <t>Osnovno školstvo</t>
  </si>
  <si>
    <t>DECENTRALIZIRANA SREDSTVA</t>
  </si>
  <si>
    <t>Aktivnost A600006</t>
  </si>
  <si>
    <t>Osnovno školstvo - financiranje iznad minimalnog standarda</t>
  </si>
  <si>
    <t>Izvor financiranja 3.1</t>
  </si>
  <si>
    <t>VLASTITI PRIHODI</t>
  </si>
  <si>
    <t>Izvor financiranja 4.2</t>
  </si>
  <si>
    <t>PRIHODI ZA POSEBNE NAMJENE</t>
  </si>
  <si>
    <t>Izvor financiranja 5.3</t>
  </si>
  <si>
    <t>POMOĆI</t>
  </si>
  <si>
    <t>POMOĆI - PLAĆE MZO</t>
  </si>
  <si>
    <t>Izvor financiranja 6.2</t>
  </si>
  <si>
    <t>DONACIJE</t>
  </si>
  <si>
    <t>Izvor financiranja 7.2</t>
  </si>
  <si>
    <t>PRIHODI OD PRODAJE NEFINANCIJSKE IMOVINE</t>
  </si>
  <si>
    <t>Aktivnost A600011</t>
  </si>
  <si>
    <t>POMOĆNICI U NASTAVI</t>
  </si>
  <si>
    <t>Izvor financiranja 5.1</t>
  </si>
  <si>
    <t>POMOĆI BPŽ</t>
  </si>
  <si>
    <t>Aktivnost A600012</t>
  </si>
  <si>
    <t>OSIGURANJE ŠKOLSKE PREHRANE ZA DJECU U RIZIKU OD SIROMAŠTVA</t>
  </si>
  <si>
    <t>Aktivnost A600014</t>
  </si>
  <si>
    <t>ŠKOLSKA SHEMA</t>
  </si>
  <si>
    <t>Aktivnost A600027</t>
  </si>
  <si>
    <t>MEDNI DAN</t>
  </si>
  <si>
    <t>Aktivnost A600031</t>
  </si>
  <si>
    <t>PREHRANA ZA UČENIKE OSNOVNIH ŠKOLA</t>
  </si>
  <si>
    <t xml:space="preserve">POMOĆI </t>
  </si>
  <si>
    <t>09 OBRAZOVANJE</t>
  </si>
  <si>
    <t>091 Predškolsko i osnovnoobrazovanje</t>
  </si>
  <si>
    <t>096 Dodatne usluge u obrazovanju</t>
  </si>
  <si>
    <t>Prihodi od upravnih i administrativnih pristojbi, pristojbi po posebnim propisima i naknada</t>
  </si>
  <si>
    <t>Prihodi od prodaje proizvoda i robe te pruženih usluga, prihodi od donacija te povrati po protestiranim jamstvima</t>
  </si>
  <si>
    <t>1.1 Opći prihodi i primici</t>
  </si>
  <si>
    <t>3.1 Vlastiti prihodi</t>
  </si>
  <si>
    <t>4.2 Prihodi za posebne namjene</t>
  </si>
  <si>
    <t>5.1 Pomoći BPŽ</t>
  </si>
  <si>
    <t>5.3 Pomoći</t>
  </si>
  <si>
    <t>5.2 Decentralizirana sredstva</t>
  </si>
  <si>
    <t>6 Donacije</t>
  </si>
  <si>
    <t>6.2 Donacije</t>
  </si>
  <si>
    <t>Izvršenje 2023.*</t>
  </si>
  <si>
    <t>FINANCIJSKI PLAN PRORAČUNSKOG KORISNIKA JEDINICE LOKALNE I PODRUČNE (REGIONALNE) SAMOUPRAVE 
ZA 2025. I PROJEKCIJA ZA 2026. I 2027. GODINU</t>
  </si>
  <si>
    <t>Plan 2024.</t>
  </si>
  <si>
    <t>Proračun za 2025.</t>
  </si>
  <si>
    <t>Projekcija proračuna
za 2027.</t>
  </si>
  <si>
    <t>Izvršenje 2023.</t>
  </si>
  <si>
    <t>Plan za 2025.</t>
  </si>
  <si>
    <t>Projekcija 
za 2027.</t>
  </si>
  <si>
    <t>Izvor financiranja 1.1</t>
  </si>
  <si>
    <t>OPĆI PRIHODI I PRIMICI</t>
  </si>
  <si>
    <t>Aktivnost A600038</t>
  </si>
  <si>
    <t>S OSMIJEHOM U ŠKOLU 7</t>
  </si>
  <si>
    <t>Tekuće donacije u naravi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</si>
</sst>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i/>
      <sz val="9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sz val="12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i/>
      <sz val="1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44">
    <xf numFmtId="0" fontId="0" fillId="0" borderId="0" xfId="0"/>
    <xf numFmtId="0" fontId="2" fillId="0" borderId="0" xfId="0" applyNumberFormat="1" applyFont="1" applyFill="1" applyBorder="1" applyAlignment="1" applyProtection="1">
      <alignment horizontal="left" wrapText="1"/>
    </xf>
    <xf numFmtId="0" fontId="4" fillId="0" borderId="0" xfId="0" applyNumberFormat="1" applyFont="1" applyFill="1" applyBorder="1" applyAlignment="1" applyProtection="1">
      <alignment wrapText="1"/>
    </xf>
    <xf numFmtId="0" fontId="6" fillId="2" borderId="3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vertical="center" wrapText="1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3" fontId="3" fillId="2" borderId="4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 applyProtection="1">
      <alignment horizontal="right" wrapText="1"/>
    </xf>
    <xf numFmtId="0" fontId="9" fillId="2" borderId="3" xfId="0" applyNumberFormat="1" applyFont="1" applyFill="1" applyBorder="1" applyAlignment="1" applyProtection="1">
      <alignment horizontal="left" vertical="center" wrapText="1"/>
    </xf>
    <xf numFmtId="0" fontId="7" fillId="2" borderId="3" xfId="0" quotePrefix="1" applyFont="1" applyFill="1" applyBorder="1" applyAlignment="1">
      <alignment horizontal="left" vertical="center"/>
    </xf>
    <xf numFmtId="0" fontId="8" fillId="2" borderId="3" xfId="0" quotePrefix="1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9" fillId="2" borderId="3" xfId="0" applyNumberFormat="1" applyFont="1" applyFill="1" applyBorder="1" applyAlignment="1" applyProtection="1">
      <alignment horizontal="left" vertical="center"/>
    </xf>
    <xf numFmtId="0" fontId="7" fillId="2" borderId="3" xfId="0" applyNumberFormat="1" applyFont="1" applyFill="1" applyBorder="1" applyAlignment="1" applyProtection="1">
      <alignment horizontal="left" vertical="center" wrapText="1"/>
    </xf>
    <xf numFmtId="0" fontId="7" fillId="2" borderId="3" xfId="0" applyFont="1" applyFill="1" applyBorder="1" applyAlignment="1">
      <alignment horizontal="left" vertical="center"/>
    </xf>
    <xf numFmtId="0" fontId="8" fillId="2" borderId="3" xfId="0" quotePrefix="1" applyFont="1" applyFill="1" applyBorder="1" applyAlignment="1">
      <alignment horizontal="left" vertical="center" wrapText="1"/>
    </xf>
    <xf numFmtId="0" fontId="6" fillId="4" borderId="4" xfId="0" applyNumberFormat="1" applyFont="1" applyFill="1" applyBorder="1" applyAlignment="1" applyProtection="1">
      <alignment horizontal="center" vertical="center" wrapText="1"/>
    </xf>
    <xf numFmtId="0" fontId="6" fillId="4" borderId="3" xfId="0" applyNumberFormat="1" applyFont="1" applyFill="1" applyBorder="1" applyAlignment="1" applyProtection="1">
      <alignment horizontal="center" vertical="center" wrapText="1"/>
    </xf>
    <xf numFmtId="0" fontId="2" fillId="0" borderId="0" xfId="0" quotePrefix="1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9" fillId="2" borderId="3" xfId="0" applyNumberFormat="1" applyFont="1" applyFill="1" applyBorder="1" applyAlignment="1" applyProtection="1">
      <alignment vertical="center" wrapText="1"/>
    </xf>
    <xf numFmtId="0" fontId="7" fillId="2" borderId="3" xfId="0" applyNumberFormat="1" applyFont="1" applyFill="1" applyBorder="1" applyAlignment="1" applyProtection="1">
      <alignment vertical="center" wrapText="1"/>
    </xf>
    <xf numFmtId="0" fontId="9" fillId="2" borderId="3" xfId="0" quotePrefix="1" applyFont="1" applyFill="1" applyBorder="1" applyAlignment="1">
      <alignment horizontal="left" vertical="center"/>
    </xf>
    <xf numFmtId="0" fontId="6" fillId="0" borderId="1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center" wrapText="1"/>
    </xf>
    <xf numFmtId="0" fontId="6" fillId="0" borderId="2" xfId="0" quotePrefix="1" applyNumberFormat="1" applyFont="1" applyFill="1" applyBorder="1" applyAlignment="1" applyProtection="1">
      <alignment horizontal="left"/>
    </xf>
    <xf numFmtId="3" fontId="6" fillId="3" borderId="1" xfId="0" quotePrefix="1" applyNumberFormat="1" applyFont="1" applyFill="1" applyBorder="1" applyAlignment="1">
      <alignment horizontal="right"/>
    </xf>
    <xf numFmtId="0" fontId="15" fillId="0" borderId="5" xfId="0" applyFont="1" applyBorder="1" applyAlignment="1">
      <alignment horizontal="right" vertical="center"/>
    </xf>
    <xf numFmtId="0" fontId="9" fillId="3" borderId="1" xfId="0" applyFont="1" applyFill="1" applyBorder="1" applyAlignment="1">
      <alignment horizontal="left" vertical="center"/>
    </xf>
    <xf numFmtId="0" fontId="6" fillId="0" borderId="4" xfId="0" applyNumberFormat="1" applyFont="1" applyFill="1" applyBorder="1" applyAlignment="1" applyProtection="1">
      <alignment horizontal="left" vertical="center" wrapText="1"/>
    </xf>
    <xf numFmtId="0" fontId="6" fillId="0" borderId="3" xfId="0" applyNumberFormat="1" applyFont="1" applyFill="1" applyBorder="1" applyAlignment="1" applyProtection="1">
      <alignment horizontal="center" vertical="center" wrapText="1"/>
    </xf>
    <xf numFmtId="0" fontId="6" fillId="0" borderId="4" xfId="0" applyNumberFormat="1" applyFont="1" applyFill="1" applyBorder="1" applyAlignment="1" applyProtection="1">
      <alignment horizontal="center" vertical="center" wrapText="1"/>
    </xf>
    <xf numFmtId="0" fontId="7" fillId="2" borderId="4" xfId="0" applyNumberFormat="1" applyFont="1" applyFill="1" applyBorder="1" applyAlignment="1" applyProtection="1">
      <alignment horizontal="left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1" fillId="0" borderId="0" xfId="0" applyFont="1" applyAlignment="1">
      <alignment wrapText="1"/>
    </xf>
    <xf numFmtId="0" fontId="7" fillId="3" borderId="2" xfId="0" applyNumberFormat="1" applyFont="1" applyFill="1" applyBorder="1" applyAlignment="1" applyProtection="1">
      <alignment vertical="center"/>
    </xf>
    <xf numFmtId="3" fontId="6" fillId="0" borderId="3" xfId="0" applyNumberFormat="1" applyFont="1" applyFill="1" applyBorder="1" applyAlignment="1" applyProtection="1">
      <alignment horizontal="right" wrapText="1"/>
    </xf>
    <xf numFmtId="3" fontId="6" fillId="0" borderId="3" xfId="0" applyNumberFormat="1" applyFont="1" applyBorder="1" applyAlignment="1">
      <alignment horizontal="right"/>
    </xf>
    <xf numFmtId="3" fontId="9" fillId="4" borderId="1" xfId="0" quotePrefix="1" applyNumberFormat="1" applyFont="1" applyFill="1" applyBorder="1" applyAlignment="1">
      <alignment horizontal="right"/>
    </xf>
    <xf numFmtId="3" fontId="9" fillId="4" borderId="3" xfId="0" applyNumberFormat="1" applyFont="1" applyFill="1" applyBorder="1" applyAlignment="1" applyProtection="1">
      <alignment horizontal="right" wrapText="1"/>
    </xf>
    <xf numFmtId="0" fontId="16" fillId="0" borderId="0" xfId="0" applyNumberFormat="1" applyFont="1" applyFill="1" applyBorder="1" applyAlignment="1" applyProtection="1">
      <alignment horizontal="center" vertical="center" wrapText="1"/>
    </xf>
    <xf numFmtId="0" fontId="17" fillId="0" borderId="0" xfId="0" applyFont="1" applyAlignment="1">
      <alignment wrapText="1"/>
    </xf>
    <xf numFmtId="0" fontId="18" fillId="0" borderId="0" xfId="0" quotePrefix="1" applyNumberFormat="1" applyFont="1" applyFill="1" applyBorder="1" applyAlignment="1" applyProtection="1">
      <alignment horizontal="center" vertical="center" wrapText="1"/>
    </xf>
    <xf numFmtId="0" fontId="19" fillId="0" borderId="0" xfId="0" applyNumberFormat="1" applyFont="1" applyFill="1" applyBorder="1" applyAlignment="1" applyProtection="1">
      <alignment horizontal="center" vertical="center" wrapText="1"/>
    </xf>
    <xf numFmtId="0" fontId="7" fillId="0" borderId="0" xfId="0" applyNumberFormat="1" applyFont="1" applyFill="1" applyBorder="1" applyAlignment="1" applyProtection="1"/>
    <xf numFmtId="0" fontId="9" fillId="0" borderId="1" xfId="0" quotePrefix="1" applyFont="1" applyBorder="1" applyAlignment="1">
      <alignment horizontal="left" wrapText="1"/>
    </xf>
    <xf numFmtId="0" fontId="9" fillId="0" borderId="2" xfId="0" quotePrefix="1" applyFont="1" applyBorder="1" applyAlignment="1">
      <alignment horizontal="left" wrapText="1"/>
    </xf>
    <xf numFmtId="0" fontId="9" fillId="0" borderId="2" xfId="0" quotePrefix="1" applyFont="1" applyBorder="1" applyAlignment="1">
      <alignment horizontal="center" wrapText="1"/>
    </xf>
    <xf numFmtId="0" fontId="9" fillId="0" borderId="2" xfId="0" quotePrefix="1" applyNumberFormat="1" applyFont="1" applyFill="1" applyBorder="1" applyAlignment="1" applyProtection="1">
      <alignment horizontal="left"/>
    </xf>
    <xf numFmtId="0" fontId="9" fillId="2" borderId="3" xfId="0" applyNumberFormat="1" applyFont="1" applyFill="1" applyBorder="1" applyAlignment="1" applyProtection="1">
      <alignment horizontal="center" vertical="center" wrapText="1"/>
    </xf>
    <xf numFmtId="3" fontId="6" fillId="3" borderId="3" xfId="0" quotePrefix="1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/>
    </xf>
    <xf numFmtId="4" fontId="3" fillId="2" borderId="4" xfId="0" applyNumberFormat="1" applyFont="1" applyFill="1" applyBorder="1" applyAlignment="1">
      <alignment horizontal="right"/>
    </xf>
    <xf numFmtId="0" fontId="0" fillId="0" borderId="3" xfId="0" applyBorder="1"/>
    <xf numFmtId="0" fontId="0" fillId="0" borderId="3" xfId="0" applyBorder="1" applyAlignment="1">
      <alignment horizontal="left"/>
    </xf>
    <xf numFmtId="4" fontId="6" fillId="3" borderId="3" xfId="0" applyNumberFormat="1" applyFont="1" applyFill="1" applyBorder="1" applyAlignment="1">
      <alignment horizontal="right"/>
    </xf>
    <xf numFmtId="4" fontId="6" fillId="0" borderId="3" xfId="0" applyNumberFormat="1" applyFont="1" applyFill="1" applyBorder="1" applyAlignment="1">
      <alignment horizontal="right"/>
    </xf>
    <xf numFmtId="4" fontId="6" fillId="0" borderId="3" xfId="0" applyNumberFormat="1" applyFont="1" applyBorder="1" applyAlignment="1">
      <alignment horizontal="right"/>
    </xf>
    <xf numFmtId="4" fontId="9" fillId="3" borderId="1" xfId="0" quotePrefix="1" applyNumberFormat="1" applyFont="1" applyFill="1" applyBorder="1" applyAlignment="1">
      <alignment horizontal="right"/>
    </xf>
    <xf numFmtId="4" fontId="9" fillId="3" borderId="3" xfId="0" quotePrefix="1" applyNumberFormat="1" applyFont="1" applyFill="1" applyBorder="1" applyAlignment="1">
      <alignment horizontal="right"/>
    </xf>
    <xf numFmtId="4" fontId="9" fillId="4" borderId="1" xfId="0" quotePrefix="1" applyNumberFormat="1" applyFont="1" applyFill="1" applyBorder="1" applyAlignment="1">
      <alignment horizontal="right"/>
    </xf>
    <xf numFmtId="4" fontId="9" fillId="4" borderId="3" xfId="0" applyNumberFormat="1" applyFont="1" applyFill="1" applyBorder="1" applyAlignment="1" applyProtection="1">
      <alignment horizontal="right" wrapText="1"/>
    </xf>
    <xf numFmtId="4" fontId="0" fillId="0" borderId="0" xfId="0" applyNumberFormat="1"/>
    <xf numFmtId="4" fontId="9" fillId="0" borderId="4" xfId="0" applyNumberFormat="1" applyFont="1" applyFill="1" applyBorder="1" applyAlignment="1" applyProtection="1">
      <alignment horizontal="center" vertical="center" wrapText="1"/>
    </xf>
    <xf numFmtId="4" fontId="9" fillId="0" borderId="3" xfId="0" applyNumberFormat="1" applyFont="1" applyFill="1" applyBorder="1" applyAlignment="1" applyProtection="1">
      <alignment horizontal="center" vertical="center" wrapText="1"/>
    </xf>
    <xf numFmtId="4" fontId="7" fillId="2" borderId="4" xfId="0" applyNumberFormat="1" applyFont="1" applyFill="1" applyBorder="1" applyAlignment="1">
      <alignment horizontal="right"/>
    </xf>
    <xf numFmtId="4" fontId="7" fillId="2" borderId="3" xfId="0" applyNumberFormat="1" applyFont="1" applyFill="1" applyBorder="1" applyAlignment="1">
      <alignment horizontal="right"/>
    </xf>
    <xf numFmtId="3" fontId="7" fillId="2" borderId="3" xfId="0" applyNumberFormat="1" applyFont="1" applyFill="1" applyBorder="1" applyAlignment="1">
      <alignment horizontal="right"/>
    </xf>
    <xf numFmtId="3" fontId="7" fillId="2" borderId="3" xfId="0" applyNumberFormat="1" applyFont="1" applyFill="1" applyBorder="1" applyAlignment="1" applyProtection="1">
      <alignment horizontal="right" wrapText="1"/>
    </xf>
    <xf numFmtId="4" fontId="20" fillId="0" borderId="3" xfId="0" applyNumberFormat="1" applyFont="1" applyBorder="1"/>
    <xf numFmtId="0" fontId="9" fillId="0" borderId="3" xfId="0" applyNumberFormat="1" applyFont="1" applyFill="1" applyBorder="1" applyAlignment="1" applyProtection="1">
      <alignment horizontal="left" vertical="center" wrapText="1"/>
    </xf>
    <xf numFmtId="4" fontId="9" fillId="0" borderId="3" xfId="0" applyNumberFormat="1" applyFont="1" applyFill="1" applyBorder="1" applyAlignment="1" applyProtection="1">
      <alignment horizontal="right" vertical="center" wrapText="1"/>
    </xf>
    <xf numFmtId="4" fontId="9" fillId="2" borderId="3" xfId="0" applyNumberFormat="1" applyFont="1" applyFill="1" applyBorder="1" applyAlignment="1">
      <alignment horizontal="right"/>
    </xf>
    <xf numFmtId="4" fontId="9" fillId="2" borderId="4" xfId="0" applyNumberFormat="1" applyFont="1" applyFill="1" applyBorder="1" applyAlignment="1">
      <alignment horizontal="right"/>
    </xf>
    <xf numFmtId="0" fontId="8" fillId="0" borderId="3" xfId="0" applyNumberFormat="1" applyFont="1" applyFill="1" applyBorder="1" applyAlignment="1" applyProtection="1">
      <alignment horizontal="left" vertical="center" wrapText="1"/>
    </xf>
    <xf numFmtId="4" fontId="7" fillId="2" borderId="3" xfId="0" applyNumberFormat="1" applyFont="1" applyFill="1" applyBorder="1" applyAlignment="1" applyProtection="1">
      <alignment horizontal="right" wrapText="1"/>
    </xf>
    <xf numFmtId="0" fontId="20" fillId="0" borderId="3" xfId="0" applyFont="1" applyBorder="1"/>
    <xf numFmtId="0" fontId="21" fillId="0" borderId="3" xfId="0" applyFont="1" applyBorder="1"/>
    <xf numFmtId="4" fontId="21" fillId="0" borderId="3" xfId="0" applyNumberFormat="1" applyFont="1" applyBorder="1"/>
    <xf numFmtId="0" fontId="20" fillId="0" borderId="0" xfId="0" applyFont="1"/>
    <xf numFmtId="0" fontId="18" fillId="0" borderId="0" xfId="0" applyNumberFormat="1" applyFont="1" applyFill="1" applyBorder="1" applyAlignment="1" applyProtection="1">
      <alignment horizontal="center" vertical="center" wrapText="1"/>
    </xf>
    <xf numFmtId="0" fontId="7" fillId="0" borderId="0" xfId="0" applyNumberFormat="1" applyFont="1" applyFill="1" applyBorder="1" applyAlignment="1" applyProtection="1">
      <alignment vertical="center" wrapText="1"/>
    </xf>
    <xf numFmtId="0" fontId="9" fillId="4" borderId="3" xfId="0" applyNumberFormat="1" applyFont="1" applyFill="1" applyBorder="1" applyAlignment="1" applyProtection="1">
      <alignment horizontal="center" vertical="center" wrapText="1"/>
    </xf>
    <xf numFmtId="0" fontId="9" fillId="4" borderId="4" xfId="0" applyNumberFormat="1" applyFont="1" applyFill="1" applyBorder="1" applyAlignment="1" applyProtection="1">
      <alignment horizontal="center" vertical="center" wrapText="1"/>
    </xf>
    <xf numFmtId="0" fontId="9" fillId="2" borderId="4" xfId="0" applyNumberFormat="1" applyFont="1" applyFill="1" applyBorder="1" applyAlignment="1" applyProtection="1">
      <alignment horizontal="left" vertical="center" wrapText="1"/>
    </xf>
    <xf numFmtId="0" fontId="8" fillId="2" borderId="4" xfId="0" applyNumberFormat="1" applyFont="1" applyFill="1" applyBorder="1" applyAlignment="1" applyProtection="1">
      <alignment horizontal="left" vertical="center" wrapText="1"/>
    </xf>
    <xf numFmtId="0" fontId="7" fillId="2" borderId="1" xfId="0" applyNumberFormat="1" applyFont="1" applyFill="1" applyBorder="1" applyAlignment="1" applyProtection="1">
      <alignment horizontal="left" vertical="center" wrapText="1" indent="1"/>
    </xf>
    <xf numFmtId="0" fontId="7" fillId="2" borderId="2" xfId="0" applyNumberFormat="1" applyFont="1" applyFill="1" applyBorder="1" applyAlignment="1" applyProtection="1">
      <alignment horizontal="left" vertical="center" wrapText="1" indent="1"/>
    </xf>
    <xf numFmtId="0" fontId="7" fillId="2" borderId="4" xfId="0" applyNumberFormat="1" applyFont="1" applyFill="1" applyBorder="1" applyAlignment="1" applyProtection="1">
      <alignment horizontal="left" vertical="center" wrapText="1" indent="1"/>
    </xf>
    <xf numFmtId="0" fontId="22" fillId="2" borderId="4" xfId="0" applyNumberFormat="1" applyFont="1" applyFill="1" applyBorder="1" applyAlignment="1" applyProtection="1">
      <alignment horizontal="left" vertical="center" wrapText="1"/>
    </xf>
    <xf numFmtId="3" fontId="7" fillId="2" borderId="4" xfId="0" applyNumberFormat="1" applyFont="1" applyFill="1" applyBorder="1" applyAlignment="1">
      <alignment horizontal="right"/>
    </xf>
    <xf numFmtId="0" fontId="8" fillId="2" borderId="4" xfId="0" applyNumberFormat="1" applyFont="1" applyFill="1" applyBorder="1" applyAlignment="1" applyProtection="1">
      <alignment horizontal="left" vertical="center" wrapText="1"/>
    </xf>
    <xf numFmtId="0" fontId="7" fillId="2" borderId="4" xfId="0" applyNumberFormat="1" applyFont="1" applyFill="1" applyBorder="1" applyAlignment="1" applyProtection="1">
      <alignment horizontal="left" vertical="center" wrapText="1"/>
    </xf>
    <xf numFmtId="0" fontId="9" fillId="2" borderId="4" xfId="0" applyNumberFormat="1" applyFont="1" applyFill="1" applyBorder="1" applyAlignment="1" applyProtection="1">
      <alignment horizontal="left" vertical="center" wrapText="1"/>
    </xf>
    <xf numFmtId="0" fontId="7" fillId="2" borderId="4" xfId="0" applyNumberFormat="1" applyFont="1" applyFill="1" applyBorder="1" applyAlignment="1" applyProtection="1">
      <alignment horizontal="left" vertical="center" wrapText="1"/>
    </xf>
    <xf numFmtId="0" fontId="0" fillId="2" borderId="0" xfId="0" applyFill="1"/>
    <xf numFmtId="0" fontId="13" fillId="0" borderId="0" xfId="0" applyNumberFormat="1" applyFont="1" applyFill="1" applyBorder="1" applyAlignment="1" applyProtection="1">
      <alignment wrapText="1"/>
    </xf>
    <xf numFmtId="0" fontId="14" fillId="0" borderId="0" xfId="0" applyNumberFormat="1" applyFont="1" applyFill="1" applyBorder="1" applyAlignment="1" applyProtection="1">
      <alignment wrapText="1"/>
    </xf>
    <xf numFmtId="0" fontId="9" fillId="3" borderId="1" xfId="0" quotePrefix="1" applyNumberFormat="1" applyFont="1" applyFill="1" applyBorder="1" applyAlignment="1" applyProtection="1">
      <alignment horizontal="left" vertical="center" wrapText="1"/>
    </xf>
    <xf numFmtId="0" fontId="7" fillId="3" borderId="2" xfId="0" applyNumberFormat="1" applyFont="1" applyFill="1" applyBorder="1" applyAlignment="1" applyProtection="1">
      <alignment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1" fillId="0" borderId="0" xfId="0" applyFont="1" applyAlignment="1">
      <alignment wrapText="1"/>
    </xf>
    <xf numFmtId="0" fontId="9" fillId="4" borderId="1" xfId="0" applyNumberFormat="1" applyFont="1" applyFill="1" applyBorder="1" applyAlignment="1" applyProtection="1">
      <alignment horizontal="left" vertical="center" wrapText="1"/>
    </xf>
    <xf numFmtId="0" fontId="9" fillId="4" borderId="2" xfId="0" applyNumberFormat="1" applyFont="1" applyFill="1" applyBorder="1" applyAlignment="1" applyProtection="1">
      <alignment horizontal="left" vertical="center" wrapText="1"/>
    </xf>
    <xf numFmtId="0" fontId="9" fillId="4" borderId="4" xfId="0" applyNumberFormat="1" applyFont="1" applyFill="1" applyBorder="1" applyAlignment="1" applyProtection="1">
      <alignment horizontal="left" vertical="center" wrapText="1"/>
    </xf>
    <xf numFmtId="0" fontId="9" fillId="3" borderId="1" xfId="0" applyNumberFormat="1" applyFont="1" applyFill="1" applyBorder="1" applyAlignment="1" applyProtection="1">
      <alignment horizontal="left" vertical="center" wrapText="1"/>
    </xf>
    <xf numFmtId="0" fontId="9" fillId="3" borderId="2" xfId="0" applyNumberFormat="1" applyFont="1" applyFill="1" applyBorder="1" applyAlignment="1" applyProtection="1">
      <alignment horizontal="left" vertical="center" wrapText="1"/>
    </xf>
    <xf numFmtId="0" fontId="9" fillId="3" borderId="4" xfId="0" applyNumberFormat="1" applyFont="1" applyFill="1" applyBorder="1" applyAlignment="1" applyProtection="1">
      <alignment horizontal="left" vertical="center" wrapText="1"/>
    </xf>
    <xf numFmtId="0" fontId="16" fillId="0" borderId="0" xfId="0" applyNumberFormat="1" applyFont="1" applyFill="1" applyBorder="1" applyAlignment="1" applyProtection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9" fillId="0" borderId="1" xfId="0" quotePrefix="1" applyFont="1" applyBorder="1" applyAlignment="1">
      <alignment horizontal="left" vertical="center"/>
    </xf>
    <xf numFmtId="0" fontId="7" fillId="0" borderId="2" xfId="0" applyNumberFormat="1" applyFont="1" applyFill="1" applyBorder="1" applyAlignment="1" applyProtection="1">
      <alignment vertical="center"/>
    </xf>
    <xf numFmtId="0" fontId="10" fillId="0" borderId="0" xfId="0" applyNumberFormat="1" applyFont="1" applyFill="1" applyBorder="1" applyAlignment="1" applyProtection="1">
      <alignment vertical="center" wrapText="1"/>
    </xf>
    <xf numFmtId="0" fontId="7" fillId="3" borderId="2" xfId="0" applyNumberFormat="1" applyFont="1" applyFill="1" applyBorder="1" applyAlignment="1" applyProtection="1">
      <alignment vertical="center"/>
    </xf>
    <xf numFmtId="0" fontId="9" fillId="0" borderId="1" xfId="0" applyNumberFormat="1" applyFont="1" applyFill="1" applyBorder="1" applyAlignment="1" applyProtection="1">
      <alignment horizontal="left" vertical="center" wrapText="1"/>
    </xf>
    <xf numFmtId="0" fontId="7" fillId="0" borderId="2" xfId="0" applyNumberFormat="1" applyFont="1" applyFill="1" applyBorder="1" applyAlignment="1" applyProtection="1">
      <alignment vertical="center" wrapText="1"/>
    </xf>
    <xf numFmtId="0" fontId="9" fillId="0" borderId="1" xfId="0" quotePrefix="1" applyFont="1" applyFill="1" applyBorder="1" applyAlignment="1">
      <alignment horizontal="left" vertical="center"/>
    </xf>
    <xf numFmtId="0" fontId="9" fillId="0" borderId="1" xfId="0" quotePrefix="1" applyNumberFormat="1" applyFont="1" applyFill="1" applyBorder="1" applyAlignment="1" applyProtection="1">
      <alignment horizontal="left" vertical="center" wrapText="1"/>
    </xf>
    <xf numFmtId="0" fontId="11" fillId="0" borderId="0" xfId="0" applyFont="1" applyAlignment="1">
      <alignment vertical="center" wrapText="1"/>
    </xf>
    <xf numFmtId="0" fontId="7" fillId="2" borderId="1" xfId="0" applyNumberFormat="1" applyFont="1" applyFill="1" applyBorder="1" applyAlignment="1" applyProtection="1">
      <alignment horizontal="left" vertical="center" wrapText="1" indent="1"/>
    </xf>
    <xf numFmtId="0" fontId="7" fillId="2" borderId="2" xfId="0" applyNumberFormat="1" applyFont="1" applyFill="1" applyBorder="1" applyAlignment="1" applyProtection="1">
      <alignment horizontal="left" vertical="center" wrapText="1" indent="1"/>
    </xf>
    <xf numFmtId="0" fontId="7" fillId="2" borderId="4" xfId="0" applyNumberFormat="1" applyFont="1" applyFill="1" applyBorder="1" applyAlignment="1" applyProtection="1">
      <alignment horizontal="left" vertical="center" wrapText="1" indent="1"/>
    </xf>
    <xf numFmtId="0" fontId="8" fillId="2" borderId="1" xfId="0" applyNumberFormat="1" applyFont="1" applyFill="1" applyBorder="1" applyAlignment="1" applyProtection="1">
      <alignment horizontal="left" vertical="center" wrapText="1"/>
    </xf>
    <xf numFmtId="0" fontId="8" fillId="2" borderId="2" xfId="0" applyNumberFormat="1" applyFont="1" applyFill="1" applyBorder="1" applyAlignment="1" applyProtection="1">
      <alignment horizontal="left" vertical="center" wrapText="1"/>
    </xf>
    <xf numFmtId="0" fontId="8" fillId="2" borderId="4" xfId="0" applyNumberFormat="1" applyFont="1" applyFill="1" applyBorder="1" applyAlignment="1" applyProtection="1">
      <alignment horizontal="left" vertical="center" wrapText="1"/>
    </xf>
    <xf numFmtId="0" fontId="7" fillId="2" borderId="1" xfId="0" applyNumberFormat="1" applyFont="1" applyFill="1" applyBorder="1" applyAlignment="1" applyProtection="1">
      <alignment horizontal="left" vertical="center" wrapText="1"/>
    </xf>
    <xf numFmtId="0" fontId="7" fillId="2" borderId="2" xfId="0" applyNumberFormat="1" applyFont="1" applyFill="1" applyBorder="1" applyAlignment="1" applyProtection="1">
      <alignment horizontal="left" vertical="center" wrapText="1"/>
    </xf>
    <xf numFmtId="0" fontId="7" fillId="2" borderId="4" xfId="0" applyNumberFormat="1" applyFont="1" applyFill="1" applyBorder="1" applyAlignment="1" applyProtection="1">
      <alignment horizontal="left" vertical="center" wrapText="1"/>
    </xf>
    <xf numFmtId="0" fontId="9" fillId="2" borderId="1" xfId="0" applyNumberFormat="1" applyFont="1" applyFill="1" applyBorder="1" applyAlignment="1" applyProtection="1">
      <alignment horizontal="left" vertical="center" wrapText="1"/>
    </xf>
    <xf numFmtId="0" fontId="9" fillId="2" borderId="2" xfId="0" applyNumberFormat="1" applyFont="1" applyFill="1" applyBorder="1" applyAlignment="1" applyProtection="1">
      <alignment horizontal="left" vertical="center" wrapText="1"/>
    </xf>
    <xf numFmtId="0" fontId="9" fillId="2" borderId="4" xfId="0" applyNumberFormat="1" applyFont="1" applyFill="1" applyBorder="1" applyAlignment="1" applyProtection="1">
      <alignment horizontal="left" vertical="center" wrapText="1"/>
    </xf>
    <xf numFmtId="0" fontId="22" fillId="2" borderId="1" xfId="0" applyNumberFormat="1" applyFont="1" applyFill="1" applyBorder="1" applyAlignment="1" applyProtection="1">
      <alignment horizontal="left" vertical="center" wrapText="1"/>
    </xf>
    <xf numFmtId="0" fontId="22" fillId="2" borderId="2" xfId="0" applyNumberFormat="1" applyFont="1" applyFill="1" applyBorder="1" applyAlignment="1" applyProtection="1">
      <alignment horizontal="left" vertical="center" wrapText="1"/>
    </xf>
    <xf numFmtId="0" fontId="22" fillId="2" borderId="4" xfId="0" applyNumberFormat="1" applyFont="1" applyFill="1" applyBorder="1" applyAlignment="1" applyProtection="1">
      <alignment horizontal="left" vertical="center" wrapText="1"/>
    </xf>
    <xf numFmtId="0" fontId="6" fillId="4" borderId="1" xfId="0" applyNumberFormat="1" applyFont="1" applyFill="1" applyBorder="1" applyAlignment="1" applyProtection="1">
      <alignment horizontal="center" vertical="center" wrapText="1"/>
    </xf>
    <xf numFmtId="0" fontId="12" fillId="4" borderId="2" xfId="0" applyFont="1" applyFill="1" applyBorder="1" applyAlignment="1">
      <alignment horizontal="center" vertical="center" wrapText="1"/>
    </xf>
    <xf numFmtId="0" fontId="12" fillId="4" borderId="4" xfId="0" applyFont="1" applyFill="1" applyBorder="1" applyAlignment="1">
      <alignment horizontal="center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0"/>
  <sheetViews>
    <sheetView workbookViewId="0">
      <selection activeCell="H12" sqref="H12"/>
    </sheetView>
  </sheetViews>
  <sheetFormatPr defaultRowHeight="15" x14ac:dyDescent="0.25"/>
  <cols>
    <col min="5" max="10" width="25.28515625" customWidth="1"/>
  </cols>
  <sheetData>
    <row r="1" spans="1:10" ht="42" customHeight="1" x14ac:dyDescent="0.25">
      <c r="A1" s="106" t="s">
        <v>116</v>
      </c>
      <c r="B1" s="106"/>
      <c r="C1" s="106"/>
      <c r="D1" s="106"/>
      <c r="E1" s="106"/>
      <c r="F1" s="106"/>
      <c r="G1" s="106"/>
      <c r="H1" s="106"/>
      <c r="I1" s="106"/>
      <c r="J1" s="106"/>
    </row>
    <row r="2" spans="1:10" ht="18" x14ac:dyDescent="0.25">
      <c r="A2" s="24"/>
      <c r="B2" s="24"/>
      <c r="C2" s="24"/>
      <c r="D2" s="24"/>
      <c r="E2" s="24"/>
      <c r="F2" s="24"/>
      <c r="G2" s="24"/>
      <c r="H2" s="24"/>
      <c r="I2" s="24"/>
      <c r="J2" s="24"/>
    </row>
    <row r="3" spans="1:10" ht="15.75" x14ac:dyDescent="0.25">
      <c r="A3" s="106" t="s">
        <v>19</v>
      </c>
      <c r="B3" s="106"/>
      <c r="C3" s="106"/>
      <c r="D3" s="106"/>
      <c r="E3" s="106"/>
      <c r="F3" s="106"/>
      <c r="G3" s="106"/>
      <c r="H3" s="106"/>
      <c r="I3" s="119"/>
      <c r="J3" s="119"/>
    </row>
    <row r="4" spans="1:10" ht="18" x14ac:dyDescent="0.25">
      <c r="A4" s="24"/>
      <c r="B4" s="24"/>
      <c r="C4" s="24"/>
      <c r="D4" s="24"/>
      <c r="E4" s="24"/>
      <c r="F4" s="24"/>
      <c r="G4" s="24"/>
      <c r="H4" s="24"/>
      <c r="I4" s="5"/>
      <c r="J4" s="5"/>
    </row>
    <row r="5" spans="1:10" ht="15.75" x14ac:dyDescent="0.25">
      <c r="A5" s="106" t="s">
        <v>25</v>
      </c>
      <c r="B5" s="107"/>
      <c r="C5" s="107"/>
      <c r="D5" s="107"/>
      <c r="E5" s="107"/>
      <c r="F5" s="107"/>
      <c r="G5" s="107"/>
      <c r="H5" s="107"/>
      <c r="I5" s="107"/>
      <c r="J5" s="107"/>
    </row>
    <row r="6" spans="1:10" ht="18" x14ac:dyDescent="0.25">
      <c r="A6" s="1"/>
      <c r="B6" s="2"/>
      <c r="C6" s="2"/>
      <c r="D6" s="2"/>
      <c r="E6" s="6"/>
      <c r="F6" s="7"/>
      <c r="G6" s="7"/>
      <c r="H6" s="7"/>
      <c r="I6" s="7"/>
      <c r="J6" s="33" t="s">
        <v>33</v>
      </c>
    </row>
    <row r="7" spans="1:10" ht="25.5" x14ac:dyDescent="0.25">
      <c r="A7" s="28"/>
      <c r="B7" s="29"/>
      <c r="C7" s="29"/>
      <c r="D7" s="30"/>
      <c r="E7" s="31"/>
      <c r="F7" s="3" t="s">
        <v>115</v>
      </c>
      <c r="G7" s="3" t="s">
        <v>117</v>
      </c>
      <c r="H7" s="3" t="s">
        <v>118</v>
      </c>
      <c r="I7" s="3" t="s">
        <v>41</v>
      </c>
      <c r="J7" s="3" t="s">
        <v>119</v>
      </c>
    </row>
    <row r="8" spans="1:10" x14ac:dyDescent="0.25">
      <c r="A8" s="111" t="s">
        <v>0</v>
      </c>
      <c r="B8" s="105"/>
      <c r="C8" s="105"/>
      <c r="D8" s="105"/>
      <c r="E8" s="120"/>
      <c r="F8" s="61">
        <f>F9+F10</f>
        <v>455183.77</v>
      </c>
      <c r="G8" s="61">
        <f t="shared" ref="G8:J8" si="0">G9+G10</f>
        <v>554767.23</v>
      </c>
      <c r="H8" s="61">
        <f t="shared" si="0"/>
        <v>687703.32000000007</v>
      </c>
      <c r="I8" s="61">
        <f t="shared" si="0"/>
        <v>687703.32000000007</v>
      </c>
      <c r="J8" s="61">
        <f t="shared" si="0"/>
        <v>687703.32000000007</v>
      </c>
    </row>
    <row r="9" spans="1:10" x14ac:dyDescent="0.25">
      <c r="A9" s="121" t="s">
        <v>35</v>
      </c>
      <c r="B9" s="122"/>
      <c r="C9" s="122"/>
      <c r="D9" s="122"/>
      <c r="E9" s="118"/>
      <c r="F9" s="62">
        <f>+' Račun prihoda i rashoda'!D11</f>
        <v>455183.77</v>
      </c>
      <c r="G9" s="62">
        <f>+'Prihodi i rashodi po izvorima'!C10</f>
        <v>554767.23</v>
      </c>
      <c r="H9" s="62">
        <f>+'Prihodi i rashodi po izvorima'!D10</f>
        <v>687703.32000000007</v>
      </c>
      <c r="I9" s="62">
        <f>+'Prihodi i rashodi po izvorima'!E10</f>
        <v>687703.32000000007</v>
      </c>
      <c r="J9" s="62">
        <f>+'Prihodi i rashodi po izvorima'!F10</f>
        <v>687703.32000000007</v>
      </c>
    </row>
    <row r="10" spans="1:10" x14ac:dyDescent="0.25">
      <c r="A10" s="123" t="s">
        <v>36</v>
      </c>
      <c r="B10" s="118"/>
      <c r="C10" s="118"/>
      <c r="D10" s="118"/>
      <c r="E10" s="118"/>
      <c r="F10" s="62"/>
      <c r="G10" s="62"/>
      <c r="H10" s="62"/>
      <c r="I10" s="62"/>
      <c r="J10" s="62"/>
    </row>
    <row r="11" spans="1:10" x14ac:dyDescent="0.25">
      <c r="A11" s="34" t="s">
        <v>1</v>
      </c>
      <c r="B11" s="41"/>
      <c r="C11" s="41"/>
      <c r="D11" s="41"/>
      <c r="E11" s="41"/>
      <c r="F11" s="61">
        <f>F12+F13</f>
        <v>455183.77</v>
      </c>
      <c r="G11" s="61">
        <f t="shared" ref="G11:J11" si="1">G12+G13</f>
        <v>554767.23</v>
      </c>
      <c r="H11" s="61">
        <f t="shared" si="1"/>
        <v>687703.32</v>
      </c>
      <c r="I11" s="61">
        <f t="shared" si="1"/>
        <v>687703.32</v>
      </c>
      <c r="J11" s="61">
        <f t="shared" si="1"/>
        <v>687703.32</v>
      </c>
    </row>
    <row r="12" spans="1:10" x14ac:dyDescent="0.25">
      <c r="A12" s="124" t="s">
        <v>37</v>
      </c>
      <c r="B12" s="122"/>
      <c r="C12" s="122"/>
      <c r="D12" s="122"/>
      <c r="E12" s="122"/>
      <c r="F12" s="62">
        <f>+' Račun prihoda i rashoda'!D24</f>
        <v>454400.35000000003</v>
      </c>
      <c r="G12" s="62">
        <f>+' Račun prihoda i rashoda'!E24</f>
        <v>553192.38</v>
      </c>
      <c r="H12" s="62">
        <f>+' Račun prihoda i rashoda'!F24</f>
        <v>687120.08</v>
      </c>
      <c r="I12" s="62">
        <f>+' Račun prihoda i rashoda'!G24</f>
        <v>687120.08</v>
      </c>
      <c r="J12" s="62">
        <f>+' Račun prihoda i rashoda'!H24</f>
        <v>687120.08</v>
      </c>
    </row>
    <row r="13" spans="1:10" x14ac:dyDescent="0.25">
      <c r="A13" s="117" t="s">
        <v>38</v>
      </c>
      <c r="B13" s="118"/>
      <c r="C13" s="118"/>
      <c r="D13" s="118"/>
      <c r="E13" s="118"/>
      <c r="F13" s="63">
        <f>+' Račun prihoda i rashoda'!D30</f>
        <v>783.42</v>
      </c>
      <c r="G13" s="63">
        <f>+' Račun prihoda i rashoda'!E30</f>
        <v>1574.85</v>
      </c>
      <c r="H13" s="63">
        <f>+' Račun prihoda i rashoda'!F30</f>
        <v>583.24</v>
      </c>
      <c r="I13" s="63">
        <f>+' Račun prihoda i rashoda'!G30</f>
        <v>583.24</v>
      </c>
      <c r="J13" s="63">
        <f>+' Račun prihoda i rashoda'!H30</f>
        <v>583.24</v>
      </c>
    </row>
    <row r="14" spans="1:10" x14ac:dyDescent="0.25">
      <c r="A14" s="104" t="s">
        <v>60</v>
      </c>
      <c r="B14" s="105"/>
      <c r="C14" s="105"/>
      <c r="D14" s="105"/>
      <c r="E14" s="105"/>
      <c r="F14" s="61">
        <f>F8-F11</f>
        <v>0</v>
      </c>
      <c r="G14" s="61">
        <f t="shared" ref="G14:J14" si="2">G8-G11</f>
        <v>0</v>
      </c>
      <c r="H14" s="61">
        <f t="shared" si="2"/>
        <v>0</v>
      </c>
      <c r="I14" s="61">
        <f t="shared" si="2"/>
        <v>0</v>
      </c>
      <c r="J14" s="61">
        <f t="shared" si="2"/>
        <v>0</v>
      </c>
    </row>
    <row r="15" spans="1:10" ht="18" x14ac:dyDescent="0.25">
      <c r="A15" s="24"/>
      <c r="B15" s="22"/>
      <c r="C15" s="22"/>
      <c r="D15" s="22"/>
      <c r="E15" s="22"/>
      <c r="F15" s="22"/>
      <c r="G15" s="22"/>
      <c r="H15" s="23"/>
      <c r="I15" s="23"/>
      <c r="J15" s="23"/>
    </row>
    <row r="16" spans="1:10" ht="15.75" x14ac:dyDescent="0.25">
      <c r="A16" s="106" t="s">
        <v>26</v>
      </c>
      <c r="B16" s="107"/>
      <c r="C16" s="107"/>
      <c r="D16" s="107"/>
      <c r="E16" s="107"/>
      <c r="F16" s="107"/>
      <c r="G16" s="107"/>
      <c r="H16" s="107"/>
      <c r="I16" s="107"/>
      <c r="J16" s="107"/>
    </row>
    <row r="17" spans="1:10" ht="18" x14ac:dyDescent="0.25">
      <c r="A17" s="24"/>
      <c r="B17" s="22"/>
      <c r="C17" s="22"/>
      <c r="D17" s="22"/>
      <c r="E17" s="22"/>
      <c r="F17" s="22"/>
      <c r="G17" s="22"/>
      <c r="H17" s="23"/>
      <c r="I17" s="23"/>
      <c r="J17" s="23"/>
    </row>
    <row r="18" spans="1:10" ht="25.5" x14ac:dyDescent="0.25">
      <c r="A18" s="28"/>
      <c r="B18" s="29"/>
      <c r="C18" s="29"/>
      <c r="D18" s="30"/>
      <c r="E18" s="31"/>
      <c r="F18" s="3" t="s">
        <v>115</v>
      </c>
      <c r="G18" s="3" t="s">
        <v>117</v>
      </c>
      <c r="H18" s="3" t="s">
        <v>118</v>
      </c>
      <c r="I18" s="3" t="s">
        <v>41</v>
      </c>
      <c r="J18" s="3" t="s">
        <v>119</v>
      </c>
    </row>
    <row r="19" spans="1:10" x14ac:dyDescent="0.25">
      <c r="A19" s="117" t="s">
        <v>39</v>
      </c>
      <c r="B19" s="118"/>
      <c r="C19" s="118"/>
      <c r="D19" s="118"/>
      <c r="E19" s="118"/>
      <c r="F19" s="43"/>
      <c r="G19" s="43"/>
      <c r="H19" s="43"/>
      <c r="I19" s="43"/>
      <c r="J19" s="42"/>
    </row>
    <row r="20" spans="1:10" x14ac:dyDescent="0.25">
      <c r="A20" s="117" t="s">
        <v>40</v>
      </c>
      <c r="B20" s="118"/>
      <c r="C20" s="118"/>
      <c r="D20" s="118"/>
      <c r="E20" s="118"/>
      <c r="F20" s="43"/>
      <c r="G20" s="43"/>
      <c r="H20" s="43"/>
      <c r="I20" s="43"/>
      <c r="J20" s="42"/>
    </row>
    <row r="21" spans="1:10" x14ac:dyDescent="0.25">
      <c r="A21" s="104" t="s">
        <v>2</v>
      </c>
      <c r="B21" s="105"/>
      <c r="C21" s="105"/>
      <c r="D21" s="105"/>
      <c r="E21" s="105"/>
      <c r="F21" s="61">
        <f>F19-F20</f>
        <v>0</v>
      </c>
      <c r="G21" s="61">
        <f t="shared" ref="G21:J21" si="3">G19-G20</f>
        <v>0</v>
      </c>
      <c r="H21" s="61">
        <f t="shared" si="3"/>
        <v>0</v>
      </c>
      <c r="I21" s="61">
        <f t="shared" si="3"/>
        <v>0</v>
      </c>
      <c r="J21" s="61">
        <f t="shared" si="3"/>
        <v>0</v>
      </c>
    </row>
    <row r="22" spans="1:10" x14ac:dyDescent="0.25">
      <c r="A22" s="104" t="s">
        <v>61</v>
      </c>
      <c r="B22" s="105"/>
      <c r="C22" s="105"/>
      <c r="D22" s="105"/>
      <c r="E22" s="105"/>
      <c r="F22" s="61">
        <f>F14+F21</f>
        <v>0</v>
      </c>
      <c r="G22" s="61">
        <v>0</v>
      </c>
      <c r="H22" s="61">
        <f t="shared" ref="H22:J22" si="4">H14+H21</f>
        <v>0</v>
      </c>
      <c r="I22" s="61">
        <f t="shared" si="4"/>
        <v>0</v>
      </c>
      <c r="J22" s="61">
        <f t="shared" si="4"/>
        <v>0</v>
      </c>
    </row>
    <row r="23" spans="1:10" ht="18" x14ac:dyDescent="0.25">
      <c r="A23" s="21"/>
      <c r="B23" s="22"/>
      <c r="C23" s="22"/>
      <c r="D23" s="22"/>
      <c r="E23" s="22"/>
      <c r="F23" s="22"/>
      <c r="G23" s="22"/>
      <c r="H23" s="23"/>
      <c r="I23" s="23"/>
      <c r="J23" s="23"/>
    </row>
    <row r="24" spans="1:10" ht="15.75" x14ac:dyDescent="0.25">
      <c r="A24" s="106" t="s">
        <v>62</v>
      </c>
      <c r="B24" s="107"/>
      <c r="C24" s="107"/>
      <c r="D24" s="107"/>
      <c r="E24" s="107"/>
      <c r="F24" s="107"/>
      <c r="G24" s="107"/>
      <c r="H24" s="107"/>
      <c r="I24" s="107"/>
      <c r="J24" s="107"/>
    </row>
    <row r="25" spans="1:10" ht="15.75" x14ac:dyDescent="0.25">
      <c r="A25" s="39"/>
      <c r="B25" s="40"/>
      <c r="C25" s="40"/>
      <c r="D25" s="40"/>
      <c r="E25" s="40"/>
      <c r="F25" s="40"/>
      <c r="G25" s="40"/>
      <c r="H25" s="40"/>
      <c r="I25" s="40"/>
      <c r="J25" s="40"/>
    </row>
    <row r="26" spans="1:10" ht="25.5" x14ac:dyDescent="0.25">
      <c r="A26" s="28"/>
      <c r="B26" s="29"/>
      <c r="C26" s="29"/>
      <c r="D26" s="30"/>
      <c r="E26" s="31"/>
      <c r="F26" s="3" t="s">
        <v>115</v>
      </c>
      <c r="G26" s="3" t="s">
        <v>117</v>
      </c>
      <c r="H26" s="3" t="s">
        <v>118</v>
      </c>
      <c r="I26" s="3" t="s">
        <v>41</v>
      </c>
      <c r="J26" s="3" t="s">
        <v>119</v>
      </c>
    </row>
    <row r="27" spans="1:10" ht="15" customHeight="1" x14ac:dyDescent="0.25">
      <c r="A27" s="108" t="s">
        <v>63</v>
      </c>
      <c r="B27" s="109"/>
      <c r="C27" s="109"/>
      <c r="D27" s="109"/>
      <c r="E27" s="110"/>
      <c r="F27" s="66">
        <v>0</v>
      </c>
      <c r="G27" s="66">
        <v>0</v>
      </c>
      <c r="H27" s="66">
        <v>0</v>
      </c>
      <c r="I27" s="66">
        <v>0</v>
      </c>
      <c r="J27" s="67">
        <v>0</v>
      </c>
    </row>
    <row r="28" spans="1:10" ht="15" customHeight="1" x14ac:dyDescent="0.25">
      <c r="A28" s="104" t="s">
        <v>64</v>
      </c>
      <c r="B28" s="105"/>
      <c r="C28" s="105"/>
      <c r="D28" s="105"/>
      <c r="E28" s="105"/>
      <c r="F28" s="64">
        <v>0</v>
      </c>
      <c r="G28" s="64">
        <v>0</v>
      </c>
      <c r="H28" s="64">
        <v>0</v>
      </c>
      <c r="I28" s="64">
        <f t="shared" ref="I28:J28" si="5">I22+I27</f>
        <v>0</v>
      </c>
      <c r="J28" s="65">
        <f t="shared" si="5"/>
        <v>0</v>
      </c>
    </row>
    <row r="29" spans="1:10" ht="45" customHeight="1" x14ac:dyDescent="0.25">
      <c r="A29" s="111" t="s">
        <v>65</v>
      </c>
      <c r="B29" s="112"/>
      <c r="C29" s="112"/>
      <c r="D29" s="112"/>
      <c r="E29" s="113"/>
      <c r="F29" s="64">
        <f t="shared" ref="F29:J29" si="6">F14+F21+F27-F28</f>
        <v>0</v>
      </c>
      <c r="G29" s="64">
        <v>0</v>
      </c>
      <c r="H29" s="64">
        <f t="shared" si="6"/>
        <v>0</v>
      </c>
      <c r="I29" s="64">
        <f t="shared" si="6"/>
        <v>0</v>
      </c>
      <c r="J29" s="65">
        <f t="shared" si="6"/>
        <v>0</v>
      </c>
    </row>
    <row r="30" spans="1:10" ht="15.75" x14ac:dyDescent="0.25">
      <c r="A30" s="46"/>
      <c r="B30" s="47"/>
      <c r="C30" s="47"/>
      <c r="D30" s="47"/>
      <c r="E30" s="47"/>
      <c r="F30" s="47"/>
      <c r="G30" s="47"/>
      <c r="H30" s="47"/>
      <c r="I30" s="47"/>
      <c r="J30" s="47"/>
    </row>
    <row r="31" spans="1:10" ht="15.75" x14ac:dyDescent="0.25">
      <c r="A31" s="114" t="s">
        <v>59</v>
      </c>
      <c r="B31" s="114"/>
      <c r="C31" s="114"/>
      <c r="D31" s="114"/>
      <c r="E31" s="114"/>
      <c r="F31" s="114"/>
      <c r="G31" s="114"/>
      <c r="H31" s="114"/>
      <c r="I31" s="114"/>
      <c r="J31" s="114"/>
    </row>
    <row r="32" spans="1:10" ht="18" x14ac:dyDescent="0.25">
      <c r="A32" s="48"/>
      <c r="B32" s="49"/>
      <c r="C32" s="49"/>
      <c r="D32" s="49"/>
      <c r="E32" s="49"/>
      <c r="F32" s="49"/>
      <c r="G32" s="49"/>
      <c r="H32" s="50"/>
      <c r="I32" s="50"/>
      <c r="J32" s="50"/>
    </row>
    <row r="33" spans="1:10" ht="25.5" x14ac:dyDescent="0.25">
      <c r="A33" s="51"/>
      <c r="B33" s="52"/>
      <c r="C33" s="52"/>
      <c r="D33" s="53"/>
      <c r="E33" s="54"/>
      <c r="F33" s="55" t="s">
        <v>115</v>
      </c>
      <c r="G33" s="55" t="s">
        <v>117</v>
      </c>
      <c r="H33" s="55" t="s">
        <v>118</v>
      </c>
      <c r="I33" s="55" t="s">
        <v>41</v>
      </c>
      <c r="J33" s="55" t="s">
        <v>119</v>
      </c>
    </row>
    <row r="34" spans="1:10" x14ac:dyDescent="0.25">
      <c r="A34" s="108" t="s">
        <v>63</v>
      </c>
      <c r="B34" s="109"/>
      <c r="C34" s="109"/>
      <c r="D34" s="109"/>
      <c r="E34" s="110"/>
      <c r="F34" s="44">
        <v>0</v>
      </c>
      <c r="G34" s="44">
        <f>F37</f>
        <v>0</v>
      </c>
      <c r="H34" s="44">
        <f>G37</f>
        <v>0</v>
      </c>
      <c r="I34" s="44">
        <f>H37</f>
        <v>0</v>
      </c>
      <c r="J34" s="45">
        <f>I37</f>
        <v>0</v>
      </c>
    </row>
    <row r="35" spans="1:10" ht="28.5" customHeight="1" x14ac:dyDescent="0.25">
      <c r="A35" s="108" t="s">
        <v>66</v>
      </c>
      <c r="B35" s="109"/>
      <c r="C35" s="109"/>
      <c r="D35" s="109"/>
      <c r="E35" s="110"/>
      <c r="F35" s="44">
        <v>0</v>
      </c>
      <c r="G35" s="44">
        <v>0</v>
      </c>
      <c r="H35" s="44">
        <v>0</v>
      </c>
      <c r="I35" s="44">
        <v>0</v>
      </c>
      <c r="J35" s="45">
        <v>0</v>
      </c>
    </row>
    <row r="36" spans="1:10" x14ac:dyDescent="0.25">
      <c r="A36" s="108" t="s">
        <v>67</v>
      </c>
      <c r="B36" s="115"/>
      <c r="C36" s="115"/>
      <c r="D36" s="115"/>
      <c r="E36" s="116"/>
      <c r="F36" s="44">
        <v>0</v>
      </c>
      <c r="G36" s="44">
        <v>0</v>
      </c>
      <c r="H36" s="44">
        <v>0</v>
      </c>
      <c r="I36" s="44">
        <v>0</v>
      </c>
      <c r="J36" s="45">
        <v>0</v>
      </c>
    </row>
    <row r="37" spans="1:10" ht="15" customHeight="1" x14ac:dyDescent="0.25">
      <c r="A37" s="104" t="s">
        <v>64</v>
      </c>
      <c r="B37" s="105"/>
      <c r="C37" s="105"/>
      <c r="D37" s="105"/>
      <c r="E37" s="105"/>
      <c r="F37" s="32">
        <f>F34-F35+F36</f>
        <v>0</v>
      </c>
      <c r="G37" s="32">
        <f t="shared" ref="G37:J37" si="7">G34-G35+G36</f>
        <v>0</v>
      </c>
      <c r="H37" s="32">
        <f t="shared" si="7"/>
        <v>0</v>
      </c>
      <c r="I37" s="32">
        <f t="shared" si="7"/>
        <v>0</v>
      </c>
      <c r="J37" s="56">
        <f t="shared" si="7"/>
        <v>0</v>
      </c>
    </row>
    <row r="38" spans="1:10" ht="17.25" customHeight="1" x14ac:dyDescent="0.25"/>
    <row r="39" spans="1:10" x14ac:dyDescent="0.25">
      <c r="A39" s="102" t="s">
        <v>34</v>
      </c>
      <c r="B39" s="103"/>
      <c r="C39" s="103"/>
      <c r="D39" s="103"/>
      <c r="E39" s="103"/>
      <c r="F39" s="103"/>
      <c r="G39" s="103"/>
      <c r="H39" s="103"/>
      <c r="I39" s="103"/>
      <c r="J39" s="103"/>
    </row>
    <row r="40" spans="1:10" ht="9" customHeight="1" x14ac:dyDescent="0.25"/>
  </sheetData>
  <mergeCells count="24">
    <mergeCell ref="A20:E20"/>
    <mergeCell ref="A1:J1"/>
    <mergeCell ref="A3:J3"/>
    <mergeCell ref="A5:J5"/>
    <mergeCell ref="A8:E8"/>
    <mergeCell ref="A9:E9"/>
    <mergeCell ref="A10:E10"/>
    <mergeCell ref="A12:E12"/>
    <mergeCell ref="A13:E13"/>
    <mergeCell ref="A14:E14"/>
    <mergeCell ref="A16:J16"/>
    <mergeCell ref="A19:E19"/>
    <mergeCell ref="A39:J39"/>
    <mergeCell ref="A21:E21"/>
    <mergeCell ref="A22:E22"/>
    <mergeCell ref="A24:J24"/>
    <mergeCell ref="A27:E27"/>
    <mergeCell ref="A28:E28"/>
    <mergeCell ref="A29:E29"/>
    <mergeCell ref="A31:J31"/>
    <mergeCell ref="A34:E34"/>
    <mergeCell ref="A35:E35"/>
    <mergeCell ref="A36:E36"/>
    <mergeCell ref="A37:E37"/>
  </mergeCells>
  <pageMargins left="0.7" right="0.7" top="0.75" bottom="0.75" header="0.3" footer="0.3"/>
  <pageSetup paperSize="9" scale="6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2"/>
  <sheetViews>
    <sheetView topLeftCell="A7" workbookViewId="0">
      <selection activeCell="F15" sqref="F15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8" width="25.28515625" customWidth="1"/>
  </cols>
  <sheetData>
    <row r="1" spans="1:8" ht="42" customHeight="1" x14ac:dyDescent="0.25">
      <c r="A1" s="106" t="s">
        <v>116</v>
      </c>
      <c r="B1" s="106"/>
      <c r="C1" s="106"/>
      <c r="D1" s="106"/>
      <c r="E1" s="106"/>
      <c r="F1" s="106"/>
      <c r="G1" s="106"/>
      <c r="H1" s="106"/>
    </row>
    <row r="2" spans="1:8" ht="18" customHeight="1" x14ac:dyDescent="0.25">
      <c r="A2" s="4"/>
      <c r="B2" s="4"/>
      <c r="C2" s="4"/>
      <c r="D2" s="4"/>
      <c r="E2" s="4"/>
      <c r="F2" s="4"/>
      <c r="G2" s="4"/>
      <c r="H2" s="4"/>
    </row>
    <row r="3" spans="1:8" ht="15.75" customHeight="1" x14ac:dyDescent="0.25">
      <c r="A3" s="106" t="s">
        <v>19</v>
      </c>
      <c r="B3" s="106"/>
      <c r="C3" s="106"/>
      <c r="D3" s="106"/>
      <c r="E3" s="106"/>
      <c r="F3" s="106"/>
      <c r="G3" s="106"/>
      <c r="H3" s="106"/>
    </row>
    <row r="4" spans="1:8" ht="18" x14ac:dyDescent="0.25">
      <c r="A4" s="4"/>
      <c r="B4" s="4"/>
      <c r="C4" s="4"/>
      <c r="D4" s="4"/>
      <c r="E4" s="4"/>
      <c r="F4" s="4"/>
      <c r="G4" s="5"/>
      <c r="H4" s="5"/>
    </row>
    <row r="5" spans="1:8" ht="18" customHeight="1" x14ac:dyDescent="0.25">
      <c r="A5" s="106" t="s">
        <v>4</v>
      </c>
      <c r="B5" s="106"/>
      <c r="C5" s="106"/>
      <c r="D5" s="106"/>
      <c r="E5" s="106"/>
      <c r="F5" s="106"/>
      <c r="G5" s="106"/>
      <c r="H5" s="106"/>
    </row>
    <row r="6" spans="1:8" ht="18" x14ac:dyDescent="0.25">
      <c r="A6" s="4"/>
      <c r="B6" s="4"/>
      <c r="C6" s="4"/>
      <c r="D6" s="4"/>
      <c r="E6" s="4"/>
      <c r="F6" s="4"/>
      <c r="G6" s="5"/>
      <c r="H6" s="5"/>
    </row>
    <row r="7" spans="1:8" ht="15.75" customHeight="1" x14ac:dyDescent="0.25">
      <c r="A7" s="106" t="s">
        <v>42</v>
      </c>
      <c r="B7" s="106"/>
      <c r="C7" s="106"/>
      <c r="D7" s="106"/>
      <c r="E7" s="106"/>
      <c r="F7" s="106"/>
      <c r="G7" s="106"/>
      <c r="H7" s="106"/>
    </row>
    <row r="8" spans="1:8" ht="18" x14ac:dyDescent="0.25">
      <c r="A8" s="4"/>
      <c r="B8" s="4"/>
      <c r="C8" s="4"/>
      <c r="D8" s="4"/>
      <c r="E8" s="4"/>
      <c r="F8" s="4"/>
      <c r="G8" s="5"/>
      <c r="H8" s="5"/>
    </row>
    <row r="9" spans="1:8" ht="25.5" x14ac:dyDescent="0.25">
      <c r="A9" s="20" t="s">
        <v>5</v>
      </c>
      <c r="B9" s="19" t="s">
        <v>6</v>
      </c>
      <c r="C9" s="19" t="s">
        <v>3</v>
      </c>
      <c r="D9" s="19" t="s">
        <v>120</v>
      </c>
      <c r="E9" s="20" t="s">
        <v>117</v>
      </c>
      <c r="F9" s="20" t="s">
        <v>121</v>
      </c>
      <c r="G9" s="20" t="s">
        <v>32</v>
      </c>
      <c r="H9" s="20" t="s">
        <v>122</v>
      </c>
    </row>
    <row r="10" spans="1:8" x14ac:dyDescent="0.25">
      <c r="A10" s="36"/>
      <c r="B10" s="37"/>
      <c r="C10" s="35" t="s">
        <v>0</v>
      </c>
      <c r="D10" s="69">
        <f>+D11+D16</f>
        <v>455183.77</v>
      </c>
      <c r="E10" s="70">
        <f>+E11</f>
        <v>554767.23</v>
      </c>
      <c r="F10" s="70">
        <f t="shared" ref="F10:H10" si="0">+F11</f>
        <v>687703.32000000007</v>
      </c>
      <c r="G10" s="70">
        <f t="shared" si="0"/>
        <v>687703.32000000007</v>
      </c>
      <c r="H10" s="70">
        <f t="shared" si="0"/>
        <v>687703.32000000007</v>
      </c>
    </row>
    <row r="11" spans="1:8" ht="15.75" customHeight="1" x14ac:dyDescent="0.25">
      <c r="A11" s="11">
        <v>6</v>
      </c>
      <c r="B11" s="11"/>
      <c r="C11" s="11" t="s">
        <v>7</v>
      </c>
      <c r="D11" s="71">
        <f>+D12+D13+D14+D15</f>
        <v>455183.77</v>
      </c>
      <c r="E11" s="71">
        <f>+E12+E13+E14+E15</f>
        <v>554767.23</v>
      </c>
      <c r="F11" s="71">
        <f t="shared" ref="F11:H11" si="1">+F12+F13+F14+F15</f>
        <v>687703.32000000007</v>
      </c>
      <c r="G11" s="71">
        <f t="shared" si="1"/>
        <v>687703.32000000007</v>
      </c>
      <c r="H11" s="71">
        <f t="shared" si="1"/>
        <v>687703.32000000007</v>
      </c>
    </row>
    <row r="12" spans="1:8" ht="38.25" x14ac:dyDescent="0.25">
      <c r="A12" s="11"/>
      <c r="B12" s="16">
        <v>63</v>
      </c>
      <c r="C12" s="16" t="s">
        <v>28</v>
      </c>
      <c r="D12" s="72">
        <f>+'POSEBNI DIO'!E27+'POSEBNI DIO'!E36+'POSEBNI DIO'!E53+'POSEBNI DIO'!E58+'POSEBNI DIO'!E63+'POSEBNI DIO'!E68+'POSEBNI DIO'!E73</f>
        <v>431504.45</v>
      </c>
      <c r="E12" s="72">
        <f>+'POSEBNI DIO'!F27+'POSEBNI DIO'!F36+'POSEBNI DIO'!F53+'POSEBNI DIO'!F58+'POSEBNI DIO'!F63+'POSEBNI DIO'!F68+'POSEBNI DIO'!F73</f>
        <v>534511.12</v>
      </c>
      <c r="F12" s="72">
        <f>+'POSEBNI DIO'!G27+'POSEBNI DIO'!G36+'POSEBNI DIO'!G58+'POSEBNI DIO'!G63+'POSEBNI DIO'!G73</f>
        <v>645800.28</v>
      </c>
      <c r="G12" s="72">
        <f>+'POSEBNI DIO'!H27+'POSEBNI DIO'!H36+'POSEBNI DIO'!H58+'POSEBNI DIO'!H63+'POSEBNI DIO'!H73</f>
        <v>645800.28</v>
      </c>
      <c r="H12" s="72">
        <f>+'POSEBNI DIO'!I27+'POSEBNI DIO'!I36+'POSEBNI DIO'!I58+'POSEBNI DIO'!I63+'POSEBNI DIO'!I73</f>
        <v>645800.28</v>
      </c>
    </row>
    <row r="13" spans="1:8" ht="51" x14ac:dyDescent="0.25">
      <c r="A13" s="11"/>
      <c r="B13" s="16">
        <v>65</v>
      </c>
      <c r="C13" s="16" t="s">
        <v>105</v>
      </c>
      <c r="D13" s="71">
        <v>124.98</v>
      </c>
      <c r="E13" s="72">
        <v>1000</v>
      </c>
      <c r="F13" s="72">
        <v>1000</v>
      </c>
      <c r="G13" s="72">
        <v>1000</v>
      </c>
      <c r="H13" s="72">
        <v>1000</v>
      </c>
    </row>
    <row r="14" spans="1:8" ht="51" x14ac:dyDescent="0.25">
      <c r="A14" s="12"/>
      <c r="B14" s="12">
        <v>66</v>
      </c>
      <c r="C14" s="18" t="s">
        <v>106</v>
      </c>
      <c r="D14" s="72">
        <f>+'POSEBNI DIO'!E15+'POSEBNI DIO'!E41</f>
        <v>59.9</v>
      </c>
      <c r="E14" s="72">
        <f>+'POSEBNI DIO'!F15+'POSEBNI DIO'!F41</f>
        <v>1132.07</v>
      </c>
      <c r="F14" s="72">
        <f>+'POSEBNI DIO'!G15+'POSEBNI DIO'!G41</f>
        <v>1129</v>
      </c>
      <c r="G14" s="72">
        <f>+'POSEBNI DIO'!H15+'POSEBNI DIO'!H41</f>
        <v>1129</v>
      </c>
      <c r="H14" s="72">
        <f>+'POSEBNI DIO'!I15+'POSEBNI DIO'!I41</f>
        <v>1129</v>
      </c>
    </row>
    <row r="15" spans="1:8" ht="38.25" x14ac:dyDescent="0.25">
      <c r="A15" s="12"/>
      <c r="B15" s="12">
        <v>67</v>
      </c>
      <c r="C15" s="16" t="s">
        <v>29</v>
      </c>
      <c r="D15" s="72">
        <f>+'POSEBNI DIO'!E7</f>
        <v>23494.440000000002</v>
      </c>
      <c r="E15" s="72">
        <f>+'POSEBNI DIO'!F7</f>
        <v>18124.04</v>
      </c>
      <c r="F15" s="72">
        <f>+'POSEBNI DIO'!G7+'POSEBNI DIO'!G53+'POSEBNI DIO'!G68+'POSEBNI DIO'!G78</f>
        <v>39774.04</v>
      </c>
      <c r="G15" s="72">
        <f>+'POSEBNI DIO'!H7+'POSEBNI DIO'!H53+'POSEBNI DIO'!H68+'POSEBNI DIO'!H78</f>
        <v>39774.04</v>
      </c>
      <c r="H15" s="72">
        <f>+'POSEBNI DIO'!I7+'POSEBNI DIO'!I53+'POSEBNI DIO'!I68+'POSEBNI DIO'!I78</f>
        <v>39774.04</v>
      </c>
    </row>
    <row r="16" spans="1:8" ht="25.5" x14ac:dyDescent="0.25">
      <c r="A16" s="14">
        <v>7</v>
      </c>
      <c r="B16" s="15"/>
      <c r="C16" s="25" t="s">
        <v>8</v>
      </c>
      <c r="D16" s="71"/>
      <c r="E16" s="73"/>
      <c r="F16" s="73"/>
      <c r="G16" s="73"/>
      <c r="H16" s="73"/>
    </row>
    <row r="17" spans="1:8" ht="38.25" x14ac:dyDescent="0.25">
      <c r="A17" s="16"/>
      <c r="B17" s="16">
        <v>72</v>
      </c>
      <c r="C17" s="26" t="s">
        <v>27</v>
      </c>
      <c r="D17" s="71"/>
      <c r="E17" s="73"/>
      <c r="F17" s="73"/>
      <c r="G17" s="73"/>
      <c r="H17" s="74"/>
    </row>
    <row r="20" spans="1:8" ht="15.75" x14ac:dyDescent="0.25">
      <c r="A20" s="106" t="s">
        <v>43</v>
      </c>
      <c r="B20" s="125"/>
      <c r="C20" s="125"/>
      <c r="D20" s="125"/>
      <c r="E20" s="125"/>
      <c r="F20" s="125"/>
      <c r="G20" s="125"/>
      <c r="H20" s="125"/>
    </row>
    <row r="21" spans="1:8" ht="18" x14ac:dyDescent="0.25">
      <c r="A21" s="4"/>
      <c r="B21" s="4"/>
      <c r="C21" s="4"/>
      <c r="D21" s="4"/>
      <c r="E21" s="4"/>
      <c r="F21" s="4"/>
      <c r="G21" s="5"/>
      <c r="H21" s="5"/>
    </row>
    <row r="22" spans="1:8" ht="25.5" x14ac:dyDescent="0.25">
      <c r="A22" s="20" t="s">
        <v>5</v>
      </c>
      <c r="B22" s="19" t="s">
        <v>6</v>
      </c>
      <c r="C22" s="19" t="s">
        <v>9</v>
      </c>
      <c r="D22" s="19" t="s">
        <v>120</v>
      </c>
      <c r="E22" s="20" t="s">
        <v>117</v>
      </c>
      <c r="F22" s="20" t="s">
        <v>121</v>
      </c>
      <c r="G22" s="20" t="s">
        <v>32</v>
      </c>
      <c r="H22" s="20" t="s">
        <v>122</v>
      </c>
    </row>
    <row r="23" spans="1:8" x14ac:dyDescent="0.25">
      <c r="A23" s="36"/>
      <c r="B23" s="37"/>
      <c r="C23" s="35" t="s">
        <v>1</v>
      </c>
      <c r="D23" s="69">
        <f>+D24+D30</f>
        <v>455183.77</v>
      </c>
      <c r="E23" s="69">
        <f>+E24+E30</f>
        <v>554767.23</v>
      </c>
      <c r="F23" s="69">
        <f t="shared" ref="F23:H23" si="2">+F24+F30</f>
        <v>687703.32</v>
      </c>
      <c r="G23" s="69">
        <f t="shared" si="2"/>
        <v>687703.32</v>
      </c>
      <c r="H23" s="69">
        <f t="shared" si="2"/>
        <v>687703.32</v>
      </c>
    </row>
    <row r="24" spans="1:8" ht="15.75" customHeight="1" x14ac:dyDescent="0.25">
      <c r="A24" s="11">
        <v>3</v>
      </c>
      <c r="B24" s="11"/>
      <c r="C24" s="11" t="s">
        <v>10</v>
      </c>
      <c r="D24" s="71">
        <f>+D25+D26+D27+D28</f>
        <v>454400.35000000003</v>
      </c>
      <c r="E24" s="71">
        <f>+E25+E26+E27+E28+E29</f>
        <v>553192.38</v>
      </c>
      <c r="F24" s="71">
        <f>+F25+F26+F27+F28+F29</f>
        <v>687120.08</v>
      </c>
      <c r="G24" s="71">
        <f>+G25+G26+G27+G28+G29</f>
        <v>687120.08</v>
      </c>
      <c r="H24" s="71">
        <f>+H25+H26+H27+H28+H29</f>
        <v>687120.08</v>
      </c>
    </row>
    <row r="25" spans="1:8" ht="15.75" customHeight="1" x14ac:dyDescent="0.25">
      <c r="A25" s="11"/>
      <c r="B25" s="16">
        <v>31</v>
      </c>
      <c r="C25" s="16" t="s">
        <v>11</v>
      </c>
      <c r="D25" s="71">
        <f>+'POSEBNI DIO'!E10+'POSEBNI DIO'!E29+'POSEBNI DIO'!E38+'POSEBNI DIO'!E56</f>
        <v>389097.53</v>
      </c>
      <c r="E25" s="71">
        <f>+'POSEBNI DIO'!F10+'POSEBNI DIO'!F38+'POSEBNI DIO'!F56</f>
        <v>496235.99</v>
      </c>
      <c r="F25" s="71">
        <f>+'POSEBNI DIO'!G10+'POSEBNI DIO'!G29+'POSEBNI DIO'!G38+'POSEBNI DIO'!G56+'POSEBNI DIO'!G81</f>
        <v>591313.73</v>
      </c>
      <c r="G25" s="71">
        <f>+'POSEBNI DIO'!H10+'POSEBNI DIO'!H29+'POSEBNI DIO'!H38+'POSEBNI DIO'!H56+'POSEBNI DIO'!H81</f>
        <v>591313.73</v>
      </c>
      <c r="H25" s="71">
        <f>+'POSEBNI DIO'!I10+'POSEBNI DIO'!I29+'POSEBNI DIO'!I38+'POSEBNI DIO'!I56+'POSEBNI DIO'!I81</f>
        <v>591313.73</v>
      </c>
    </row>
    <row r="26" spans="1:8" x14ac:dyDescent="0.25">
      <c r="A26" s="12"/>
      <c r="B26" s="12">
        <v>32</v>
      </c>
      <c r="C26" s="12" t="s">
        <v>22</v>
      </c>
      <c r="D26" s="71">
        <f>+'POSEBNI DIO'!E11+'POSEBNI DIO'!E18+'POSEBNI DIO'!E24+'POSEBNI DIO'!E30+'POSEBNI DIO'!E39+'POSEBNI DIO'!E44+'POSEBNI DIO'!E57+'POSEBNI DIO'!E62+'POSEBNI DIO'!E67+'POSEBNI DIO'!E72+'POSEBNI DIO'!E77</f>
        <v>58147.79</v>
      </c>
      <c r="E26" s="71">
        <f>+'POSEBNI DIO'!F11+'POSEBNI DIO'!F18+'POSEBNI DIO'!F24+'POSEBNI DIO'!F30+'POSEBNI DIO'!F39+'POSEBNI DIO'!F44+'POSEBNI DIO'!F57+'POSEBNI DIO'!F62+'POSEBNI DIO'!F67+'POSEBNI DIO'!F72+'POSEBNI DIO'!F77+'POSEBNI DIO'!F82</f>
        <v>54343.250000000007</v>
      </c>
      <c r="F26" s="71">
        <f>+'POSEBNI DIO'!G11+'POSEBNI DIO'!G18+'POSEBNI DIO'!G24+'POSEBNI DIO'!G30+'POSEBNI DIO'!G39+'POSEBNI DIO'!G44+'POSEBNI DIO'!G57+'POSEBNI DIO'!G62+'POSEBNI DIO'!G67+'POSEBNI DIO'!G72+'POSEBNI DIO'!G77+'POSEBNI DIO'!G82</f>
        <v>85832.37</v>
      </c>
      <c r="G26" s="71">
        <f>+'POSEBNI DIO'!H11+'POSEBNI DIO'!H18+'POSEBNI DIO'!H24+'POSEBNI DIO'!H30+'POSEBNI DIO'!H39+'POSEBNI DIO'!H44+'POSEBNI DIO'!H57+'POSEBNI DIO'!H62+'POSEBNI DIO'!H67+'POSEBNI DIO'!H72+'POSEBNI DIO'!H77+'POSEBNI DIO'!H82</f>
        <v>85832.37</v>
      </c>
      <c r="H26" s="71">
        <f>+'POSEBNI DIO'!I11+'POSEBNI DIO'!I18+'POSEBNI DIO'!I24+'POSEBNI DIO'!I30+'POSEBNI DIO'!I39+'POSEBNI DIO'!I44+'POSEBNI DIO'!I57+'POSEBNI DIO'!I62+'POSEBNI DIO'!I67+'POSEBNI DIO'!I72+'POSEBNI DIO'!I77+'POSEBNI DIO'!I82</f>
        <v>85832.37</v>
      </c>
    </row>
    <row r="27" spans="1:8" x14ac:dyDescent="0.25">
      <c r="A27" s="12"/>
      <c r="B27" s="12">
        <v>34</v>
      </c>
      <c r="C27" s="12"/>
      <c r="D27" s="71">
        <f>+'POSEBNI DIO'!E31+'POSEBNI DIO'!E12</f>
        <v>1.82</v>
      </c>
      <c r="E27" s="71">
        <f>+'POSEBNI DIO'!F31+'POSEBNI DIO'!F12</f>
        <v>15</v>
      </c>
      <c r="F27" s="71">
        <f>+'POSEBNI DIO'!G31+'POSEBNI DIO'!G12</f>
        <v>15</v>
      </c>
      <c r="G27" s="71">
        <f>+'POSEBNI DIO'!H31+'POSEBNI DIO'!H12</f>
        <v>15</v>
      </c>
      <c r="H27" s="71">
        <f>+'POSEBNI DIO'!I31+'POSEBNI DIO'!I12</f>
        <v>15</v>
      </c>
    </row>
    <row r="28" spans="1:8" x14ac:dyDescent="0.25">
      <c r="A28" s="12"/>
      <c r="B28" s="12">
        <v>37</v>
      </c>
      <c r="C28" s="13"/>
      <c r="D28" s="71">
        <f>+'POSEBNI DIO'!E32</f>
        <v>7153.21</v>
      </c>
      <c r="E28" s="71">
        <f>+'POSEBNI DIO'!F32</f>
        <v>2486.54</v>
      </c>
      <c r="F28" s="71">
        <f>+'POSEBNI DIO'!G32</f>
        <v>9828.98</v>
      </c>
      <c r="G28" s="71">
        <f>+'POSEBNI DIO'!H32</f>
        <v>9828.98</v>
      </c>
      <c r="H28" s="71">
        <f>+'POSEBNI DIO'!I32</f>
        <v>9828.98</v>
      </c>
    </row>
    <row r="29" spans="1:8" s="101" customFormat="1" x14ac:dyDescent="0.25">
      <c r="A29" s="12"/>
      <c r="B29" s="12">
        <v>38</v>
      </c>
      <c r="C29" s="13"/>
      <c r="D29" s="71"/>
      <c r="E29" s="71">
        <f>+'POSEBNI DIO'!F33</f>
        <v>111.6</v>
      </c>
      <c r="F29" s="71">
        <f>+'POSEBNI DIO'!G33</f>
        <v>130</v>
      </c>
      <c r="G29" s="71">
        <f>+'POSEBNI DIO'!H33</f>
        <v>130</v>
      </c>
      <c r="H29" s="71">
        <f>+'POSEBNI DIO'!I33</f>
        <v>130</v>
      </c>
    </row>
    <row r="30" spans="1:8" ht="25.5" x14ac:dyDescent="0.25">
      <c r="A30" s="14">
        <v>4</v>
      </c>
      <c r="B30" s="15"/>
      <c r="C30" s="25" t="s">
        <v>12</v>
      </c>
      <c r="D30" s="71">
        <f>+D31+D32</f>
        <v>783.42</v>
      </c>
      <c r="E30" s="71">
        <f t="shared" ref="E30:H30" si="3">+E31+E32</f>
        <v>1574.85</v>
      </c>
      <c r="F30" s="71">
        <f t="shared" si="3"/>
        <v>583.24</v>
      </c>
      <c r="G30" s="71">
        <f t="shared" si="3"/>
        <v>583.24</v>
      </c>
      <c r="H30" s="71">
        <f t="shared" si="3"/>
        <v>583.24</v>
      </c>
    </row>
    <row r="31" spans="1:8" ht="38.25" x14ac:dyDescent="0.25">
      <c r="A31" s="16"/>
      <c r="B31" s="16">
        <v>41</v>
      </c>
      <c r="C31" s="26" t="s">
        <v>13</v>
      </c>
      <c r="D31" s="71"/>
      <c r="E31" s="71"/>
      <c r="F31" s="71"/>
      <c r="G31" s="71"/>
      <c r="H31" s="71"/>
    </row>
    <row r="32" spans="1:8" ht="38.25" x14ac:dyDescent="0.25">
      <c r="A32" s="59"/>
      <c r="B32" s="60">
        <v>42</v>
      </c>
      <c r="C32" s="26" t="s">
        <v>30</v>
      </c>
      <c r="D32" s="75">
        <f>+'POSEBNI DIO'!E20+'POSEBNI DIO'!E26+'POSEBNI DIO'!E35+'POSEBNI DIO'!E46</f>
        <v>783.42</v>
      </c>
      <c r="E32" s="75">
        <f>+'POSEBNI DIO'!F20+'POSEBNI DIO'!F26+'POSEBNI DIO'!F35+'POSEBNI DIO'!F46</f>
        <v>1574.85</v>
      </c>
      <c r="F32" s="75">
        <f>+'POSEBNI DIO'!G20+'POSEBNI DIO'!G26+'POSEBNI DIO'!G35+'POSEBNI DIO'!G46</f>
        <v>583.24</v>
      </c>
      <c r="G32" s="75">
        <f>+'POSEBNI DIO'!H20+'POSEBNI DIO'!H26+'POSEBNI DIO'!H35+'POSEBNI DIO'!H46</f>
        <v>583.24</v>
      </c>
      <c r="H32" s="75">
        <f>+'POSEBNI DIO'!I20+'POSEBNI DIO'!I26+'POSEBNI DIO'!I35+'POSEBNI DIO'!I46</f>
        <v>583.24</v>
      </c>
    </row>
  </sheetData>
  <mergeCells count="5">
    <mergeCell ref="A20:H20"/>
    <mergeCell ref="A1:H1"/>
    <mergeCell ref="A3:H3"/>
    <mergeCell ref="A5:H5"/>
    <mergeCell ref="A7:H7"/>
  </mergeCells>
  <pageMargins left="0.7" right="0.7" top="0.75" bottom="0.75" header="0.3" footer="0.3"/>
  <pageSetup paperSize="9" scale="6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9"/>
  <sheetViews>
    <sheetView topLeftCell="A7" workbookViewId="0">
      <selection activeCell="D20" sqref="D20"/>
    </sheetView>
  </sheetViews>
  <sheetFormatPr defaultRowHeight="15" x14ac:dyDescent="0.25"/>
  <cols>
    <col min="1" max="6" width="25.28515625" customWidth="1"/>
  </cols>
  <sheetData>
    <row r="1" spans="1:6" ht="42" customHeight="1" x14ac:dyDescent="0.25">
      <c r="A1" s="106" t="s">
        <v>116</v>
      </c>
      <c r="B1" s="106"/>
      <c r="C1" s="106"/>
      <c r="D1" s="106"/>
      <c r="E1" s="106"/>
      <c r="F1" s="106"/>
    </row>
    <row r="2" spans="1:6" ht="18" customHeight="1" x14ac:dyDescent="0.25">
      <c r="A2" s="24"/>
      <c r="B2" s="24"/>
      <c r="C2" s="24"/>
      <c r="D2" s="24"/>
      <c r="E2" s="24"/>
      <c r="F2" s="24"/>
    </row>
    <row r="3" spans="1:6" ht="15.75" customHeight="1" x14ac:dyDescent="0.25">
      <c r="A3" s="106" t="s">
        <v>19</v>
      </c>
      <c r="B3" s="106"/>
      <c r="C3" s="106"/>
      <c r="D3" s="106"/>
      <c r="E3" s="106"/>
      <c r="F3" s="106"/>
    </row>
    <row r="4" spans="1:6" ht="18" x14ac:dyDescent="0.25">
      <c r="B4" s="24"/>
      <c r="C4" s="24"/>
      <c r="D4" s="24"/>
      <c r="E4" s="5"/>
      <c r="F4" s="5"/>
    </row>
    <row r="5" spans="1:6" ht="18" customHeight="1" x14ac:dyDescent="0.25">
      <c r="A5" s="106" t="s">
        <v>4</v>
      </c>
      <c r="B5" s="106"/>
      <c r="C5" s="106"/>
      <c r="D5" s="106"/>
      <c r="E5" s="106"/>
      <c r="F5" s="106"/>
    </row>
    <row r="6" spans="1:6" ht="18" x14ac:dyDescent="0.25">
      <c r="A6" s="24"/>
      <c r="B6" s="24"/>
      <c r="C6" s="24"/>
      <c r="D6" s="24"/>
      <c r="E6" s="5"/>
      <c r="F6" s="5"/>
    </row>
    <row r="7" spans="1:6" ht="15.75" customHeight="1" x14ac:dyDescent="0.25">
      <c r="A7" s="106" t="s">
        <v>44</v>
      </c>
      <c r="B7" s="106"/>
      <c r="C7" s="106"/>
      <c r="D7" s="106"/>
      <c r="E7" s="106"/>
      <c r="F7" s="106"/>
    </row>
    <row r="8" spans="1:6" ht="18" x14ac:dyDescent="0.25">
      <c r="A8" s="24"/>
      <c r="B8" s="24"/>
      <c r="C8" s="24"/>
      <c r="D8" s="24"/>
      <c r="E8" s="5"/>
      <c r="F8" s="5"/>
    </row>
    <row r="9" spans="1:6" ht="25.5" x14ac:dyDescent="0.25">
      <c r="A9" s="20" t="s">
        <v>46</v>
      </c>
      <c r="B9" s="19" t="s">
        <v>120</v>
      </c>
      <c r="C9" s="20" t="s">
        <v>117</v>
      </c>
      <c r="D9" s="20" t="s">
        <v>121</v>
      </c>
      <c r="E9" s="20" t="s">
        <v>32</v>
      </c>
      <c r="F9" s="20" t="s">
        <v>122</v>
      </c>
    </row>
    <row r="10" spans="1:6" x14ac:dyDescent="0.25">
      <c r="A10" s="76" t="s">
        <v>0</v>
      </c>
      <c r="B10" s="70">
        <f>+B11+B14+B16+B18+B21</f>
        <v>456178.4</v>
      </c>
      <c r="C10" s="70">
        <f>+C11+C14+C16+C18+C21</f>
        <v>554767.23</v>
      </c>
      <c r="D10" s="70">
        <f t="shared" ref="D10:F10" si="0">+D11+D14+D16+D18+D21</f>
        <v>687703.32000000007</v>
      </c>
      <c r="E10" s="70">
        <f t="shared" si="0"/>
        <v>687703.32000000007</v>
      </c>
      <c r="F10" s="70">
        <f t="shared" si="0"/>
        <v>687703.32000000007</v>
      </c>
    </row>
    <row r="11" spans="1:6" x14ac:dyDescent="0.25">
      <c r="A11" s="25" t="s">
        <v>49</v>
      </c>
      <c r="B11" s="77">
        <f>+B12+B13</f>
        <v>23494.44</v>
      </c>
      <c r="C11" s="77">
        <f>+C12+C13</f>
        <v>18124.04</v>
      </c>
      <c r="D11" s="77">
        <f t="shared" ref="D11:F11" si="1">+D12+D13</f>
        <v>28814.04</v>
      </c>
      <c r="E11" s="77">
        <f t="shared" si="1"/>
        <v>28814.04</v>
      </c>
      <c r="F11" s="77">
        <f t="shared" si="1"/>
        <v>28814.04</v>
      </c>
    </row>
    <row r="12" spans="1:6" x14ac:dyDescent="0.25">
      <c r="A12" s="13" t="s">
        <v>107</v>
      </c>
      <c r="B12" s="72"/>
      <c r="C12" s="72"/>
      <c r="D12" s="72">
        <f>+'POSEBNI DIO'!G80</f>
        <v>900</v>
      </c>
      <c r="E12" s="72">
        <f>+'POSEBNI DIO'!H80</f>
        <v>900</v>
      </c>
      <c r="F12" s="72">
        <f>+'POSEBNI DIO'!I80</f>
        <v>900</v>
      </c>
    </row>
    <row r="13" spans="1:6" x14ac:dyDescent="0.25">
      <c r="A13" s="13" t="s">
        <v>112</v>
      </c>
      <c r="B13" s="72">
        <v>23494.44</v>
      </c>
      <c r="C13" s="72">
        <v>18124.04</v>
      </c>
      <c r="D13" s="72">
        <v>27914.04</v>
      </c>
      <c r="E13" s="72">
        <v>27914.04</v>
      </c>
      <c r="F13" s="72">
        <v>27914.04</v>
      </c>
    </row>
    <row r="14" spans="1:6" x14ac:dyDescent="0.25">
      <c r="A14" s="27" t="s">
        <v>51</v>
      </c>
      <c r="B14" s="78">
        <f>+B15</f>
        <v>0</v>
      </c>
      <c r="C14" s="78">
        <f>+C15</f>
        <v>929</v>
      </c>
      <c r="D14" s="78">
        <f>+D15</f>
        <v>929</v>
      </c>
      <c r="E14" s="78">
        <f t="shared" ref="E14:F14" si="2">+E15</f>
        <v>929</v>
      </c>
      <c r="F14" s="78">
        <f t="shared" si="2"/>
        <v>929</v>
      </c>
    </row>
    <row r="15" spans="1:6" x14ac:dyDescent="0.25">
      <c r="A15" s="13" t="s">
        <v>108</v>
      </c>
      <c r="B15" s="72">
        <v>0</v>
      </c>
      <c r="C15" s="72">
        <v>929</v>
      </c>
      <c r="D15" s="72">
        <v>929</v>
      </c>
      <c r="E15" s="72">
        <v>929</v>
      </c>
      <c r="F15" s="72">
        <v>929</v>
      </c>
    </row>
    <row r="16" spans="1:6" ht="25.5" x14ac:dyDescent="0.25">
      <c r="A16" s="11" t="s">
        <v>48</v>
      </c>
      <c r="B16" s="79">
        <f>+B17</f>
        <v>124.98</v>
      </c>
      <c r="C16" s="78">
        <f>+C17</f>
        <v>1000</v>
      </c>
      <c r="D16" s="78">
        <f>+D17</f>
        <v>1000</v>
      </c>
      <c r="E16" s="78">
        <f t="shared" ref="E16:F16" si="3">+E17</f>
        <v>1000</v>
      </c>
      <c r="F16" s="78">
        <f t="shared" si="3"/>
        <v>1000</v>
      </c>
    </row>
    <row r="17" spans="1:6" ht="25.5" x14ac:dyDescent="0.25">
      <c r="A17" s="18" t="s">
        <v>109</v>
      </c>
      <c r="B17" s="71">
        <v>124.98</v>
      </c>
      <c r="C17" s="72">
        <v>1000</v>
      </c>
      <c r="D17" s="72">
        <v>1000</v>
      </c>
      <c r="E17" s="72">
        <v>1000</v>
      </c>
      <c r="F17" s="72">
        <v>1000</v>
      </c>
    </row>
    <row r="18" spans="1:6" x14ac:dyDescent="0.25">
      <c r="A18" s="76" t="s">
        <v>47</v>
      </c>
      <c r="B18" s="79">
        <f>+B19+B20</f>
        <v>431504.45</v>
      </c>
      <c r="C18" s="78">
        <f>+C19+C20</f>
        <v>534511.12</v>
      </c>
      <c r="D18" s="78">
        <f>+D19+D20</f>
        <v>656760.28</v>
      </c>
      <c r="E18" s="78">
        <f t="shared" ref="E18:F18" si="4">+E19+E20</f>
        <v>656760.28</v>
      </c>
      <c r="F18" s="78">
        <f t="shared" si="4"/>
        <v>656760.28</v>
      </c>
    </row>
    <row r="19" spans="1:6" x14ac:dyDescent="0.25">
      <c r="A19" s="80" t="s">
        <v>110</v>
      </c>
      <c r="B19" s="71">
        <v>10532.12</v>
      </c>
      <c r="C19" s="72">
        <v>12656</v>
      </c>
      <c r="D19" s="72">
        <f>+'POSEBNI DIO'!G53+'POSEBNI DIO'!G63+'POSEBNI DIO'!G68</f>
        <v>10960</v>
      </c>
      <c r="E19" s="72">
        <f>+'POSEBNI DIO'!H53+'POSEBNI DIO'!H63+'POSEBNI DIO'!H68</f>
        <v>10960</v>
      </c>
      <c r="F19" s="81">
        <f>+'POSEBNI DIO'!I53+'POSEBNI DIO'!I63+'POSEBNI DIO'!I68</f>
        <v>10960</v>
      </c>
    </row>
    <row r="20" spans="1:6" x14ac:dyDescent="0.25">
      <c r="A20" s="82" t="s">
        <v>111</v>
      </c>
      <c r="B20" s="75">
        <v>420972.33</v>
      </c>
      <c r="C20" s="75">
        <f>+'POSEBNI DIO'!F27+'POSEBNI DIO'!F36+'POSEBNI DIO'!F73</f>
        <v>521855.12</v>
      </c>
      <c r="D20" s="75">
        <f>+'POSEBNI DIO'!G27+'POSEBNI DIO'!G36+'POSEBNI DIO'!G73</f>
        <v>645800.28</v>
      </c>
      <c r="E20" s="75">
        <f>+'POSEBNI DIO'!H27+'POSEBNI DIO'!H36+'POSEBNI DIO'!H73</f>
        <v>645800.28</v>
      </c>
      <c r="F20" s="75">
        <f>+'POSEBNI DIO'!I27+'POSEBNI DIO'!I36+'POSEBNI DIO'!I73</f>
        <v>645800.28</v>
      </c>
    </row>
    <row r="21" spans="1:6" x14ac:dyDescent="0.25">
      <c r="A21" s="83" t="s">
        <v>113</v>
      </c>
      <c r="B21" s="84">
        <f>+B22</f>
        <v>1054.53</v>
      </c>
      <c r="C21" s="83">
        <f>+C22</f>
        <v>203.07</v>
      </c>
      <c r="D21" s="84">
        <f>+D22</f>
        <v>200</v>
      </c>
      <c r="E21" s="84">
        <f t="shared" ref="E21:F21" si="5">+E22</f>
        <v>200</v>
      </c>
      <c r="F21" s="84">
        <f t="shared" si="5"/>
        <v>200</v>
      </c>
    </row>
    <row r="22" spans="1:6" x14ac:dyDescent="0.25">
      <c r="A22" s="82" t="s">
        <v>114</v>
      </c>
      <c r="B22" s="75">
        <v>1054.53</v>
      </c>
      <c r="C22" s="82">
        <v>203.07</v>
      </c>
      <c r="D22" s="75">
        <v>200</v>
      </c>
      <c r="E22" s="75">
        <v>200</v>
      </c>
      <c r="F22" s="75">
        <v>200</v>
      </c>
    </row>
    <row r="23" spans="1:6" x14ac:dyDescent="0.25">
      <c r="A23" s="85"/>
      <c r="B23" s="85"/>
      <c r="C23" s="85"/>
      <c r="D23" s="85"/>
      <c r="E23" s="85"/>
      <c r="F23" s="85"/>
    </row>
    <row r="24" spans="1:6" ht="15.75" customHeight="1" x14ac:dyDescent="0.25">
      <c r="A24" s="114" t="s">
        <v>45</v>
      </c>
      <c r="B24" s="114"/>
      <c r="C24" s="114"/>
      <c r="D24" s="114"/>
      <c r="E24" s="114"/>
      <c r="F24" s="114"/>
    </row>
    <row r="25" spans="1:6" ht="18" x14ac:dyDescent="0.25">
      <c r="A25" s="86"/>
      <c r="B25" s="86"/>
      <c r="C25" s="86"/>
      <c r="D25" s="86"/>
      <c r="E25" s="87"/>
      <c r="F25" s="87"/>
    </row>
    <row r="26" spans="1:6" ht="25.5" x14ac:dyDescent="0.25">
      <c r="A26" s="88" t="s">
        <v>46</v>
      </c>
      <c r="B26" s="89" t="s">
        <v>120</v>
      </c>
      <c r="C26" s="88" t="s">
        <v>117</v>
      </c>
      <c r="D26" s="88" t="s">
        <v>121</v>
      </c>
      <c r="E26" s="88" t="s">
        <v>32</v>
      </c>
      <c r="F26" s="88" t="s">
        <v>122</v>
      </c>
    </row>
    <row r="27" spans="1:6" x14ac:dyDescent="0.25">
      <c r="A27" s="76" t="s">
        <v>1</v>
      </c>
      <c r="B27" s="70">
        <f>+B28+B31+B33+B35+B38</f>
        <v>455183.77</v>
      </c>
      <c r="C27" s="70">
        <f t="shared" ref="C27:F27" si="6">+C28+C31+C33+C35+C38</f>
        <v>554767.23</v>
      </c>
      <c r="D27" s="70">
        <f t="shared" si="6"/>
        <v>687703.32000000007</v>
      </c>
      <c r="E27" s="70">
        <f t="shared" si="6"/>
        <v>687703.32000000007</v>
      </c>
      <c r="F27" s="70">
        <f t="shared" si="6"/>
        <v>687703.32000000007</v>
      </c>
    </row>
    <row r="28" spans="1:6" ht="15.75" customHeight="1" x14ac:dyDescent="0.25">
      <c r="A28" s="25" t="s">
        <v>49</v>
      </c>
      <c r="B28" s="78">
        <f>+B29+B30</f>
        <v>23494.440000000002</v>
      </c>
      <c r="C28" s="78">
        <f t="shared" ref="C28:F28" si="7">+C29+C30</f>
        <v>18124.04</v>
      </c>
      <c r="D28" s="78">
        <f t="shared" si="7"/>
        <v>28814.04</v>
      </c>
      <c r="E28" s="78">
        <f t="shared" si="7"/>
        <v>28814.04</v>
      </c>
      <c r="F28" s="78">
        <f t="shared" si="7"/>
        <v>28814.04</v>
      </c>
    </row>
    <row r="29" spans="1:6" x14ac:dyDescent="0.25">
      <c r="A29" s="13" t="s">
        <v>107</v>
      </c>
      <c r="B29" s="71"/>
      <c r="C29" s="71"/>
      <c r="D29" s="71">
        <v>900</v>
      </c>
      <c r="E29" s="71">
        <v>900</v>
      </c>
      <c r="F29" s="71">
        <v>900</v>
      </c>
    </row>
    <row r="30" spans="1:6" x14ac:dyDescent="0.25">
      <c r="A30" s="13" t="s">
        <v>112</v>
      </c>
      <c r="B30" s="71">
        <f>+'POSEBNI DIO'!E8</f>
        <v>23494.440000000002</v>
      </c>
      <c r="C30" s="71">
        <f>+'POSEBNI DIO'!F8</f>
        <v>18124.04</v>
      </c>
      <c r="D30" s="71">
        <f>+'POSEBNI DIO'!G8</f>
        <v>27914.04</v>
      </c>
      <c r="E30" s="71">
        <f>+'POSEBNI DIO'!H8</f>
        <v>27914.04</v>
      </c>
      <c r="F30" s="71">
        <f>+'POSEBNI DIO'!I8</f>
        <v>27914.04</v>
      </c>
    </row>
    <row r="31" spans="1:6" x14ac:dyDescent="0.25">
      <c r="A31" s="27" t="s">
        <v>51</v>
      </c>
      <c r="B31" s="79">
        <f>+B32</f>
        <v>0</v>
      </c>
      <c r="C31" s="79">
        <f t="shared" ref="C31:F31" si="8">+C32</f>
        <v>929</v>
      </c>
      <c r="D31" s="79">
        <f t="shared" si="8"/>
        <v>929</v>
      </c>
      <c r="E31" s="79">
        <f t="shared" si="8"/>
        <v>929</v>
      </c>
      <c r="F31" s="79">
        <f t="shared" si="8"/>
        <v>929</v>
      </c>
    </row>
    <row r="32" spans="1:6" x14ac:dyDescent="0.25">
      <c r="A32" s="13" t="s">
        <v>108</v>
      </c>
      <c r="B32" s="71">
        <f>+'POSEBNI DIO'!E15</f>
        <v>0</v>
      </c>
      <c r="C32" s="71">
        <f>+'POSEBNI DIO'!F15</f>
        <v>929</v>
      </c>
      <c r="D32" s="71">
        <f>+'POSEBNI DIO'!G15</f>
        <v>929</v>
      </c>
      <c r="E32" s="71">
        <f>+'POSEBNI DIO'!H15</f>
        <v>929</v>
      </c>
      <c r="F32" s="71">
        <f>+'POSEBNI DIO'!I15</f>
        <v>929</v>
      </c>
    </row>
    <row r="33" spans="1:6" ht="25.5" x14ac:dyDescent="0.25">
      <c r="A33" s="11" t="s">
        <v>48</v>
      </c>
      <c r="B33" s="84">
        <f>+B34</f>
        <v>124.98</v>
      </c>
      <c r="C33" s="84">
        <f t="shared" ref="C33:F33" si="9">+C34</f>
        <v>1000</v>
      </c>
      <c r="D33" s="84">
        <f t="shared" si="9"/>
        <v>1000</v>
      </c>
      <c r="E33" s="84">
        <f t="shared" si="9"/>
        <v>1000</v>
      </c>
      <c r="F33" s="84">
        <f t="shared" si="9"/>
        <v>1000</v>
      </c>
    </row>
    <row r="34" spans="1:6" ht="25.5" x14ac:dyDescent="0.25">
      <c r="A34" s="18" t="s">
        <v>109</v>
      </c>
      <c r="B34" s="75">
        <f>+'POSEBNI DIO'!E21</f>
        <v>124.98</v>
      </c>
      <c r="C34" s="75">
        <f>+'POSEBNI DIO'!F21</f>
        <v>1000</v>
      </c>
      <c r="D34" s="75">
        <f>+'POSEBNI DIO'!G21</f>
        <v>1000</v>
      </c>
      <c r="E34" s="75">
        <f>+'POSEBNI DIO'!H21</f>
        <v>1000</v>
      </c>
      <c r="F34" s="75">
        <f>+'POSEBNI DIO'!I21</f>
        <v>1000</v>
      </c>
    </row>
    <row r="35" spans="1:6" x14ac:dyDescent="0.25">
      <c r="A35" s="76" t="s">
        <v>47</v>
      </c>
      <c r="B35" s="84">
        <f>+B36+B37</f>
        <v>431504.45</v>
      </c>
      <c r="C35" s="84">
        <f t="shared" ref="C35:F35" si="10">+C36+C37</f>
        <v>534511.12</v>
      </c>
      <c r="D35" s="84">
        <f t="shared" si="10"/>
        <v>656760.28</v>
      </c>
      <c r="E35" s="84">
        <f t="shared" si="10"/>
        <v>656760.28</v>
      </c>
      <c r="F35" s="84">
        <f t="shared" si="10"/>
        <v>656760.28</v>
      </c>
    </row>
    <row r="36" spans="1:6" x14ac:dyDescent="0.25">
      <c r="A36" s="80" t="s">
        <v>110</v>
      </c>
      <c r="B36" s="75">
        <f>+'POSEBNI DIO'!E54+'POSEBNI DIO'!E64+'POSEBNI DIO'!E69+'POSEBNI DIO'!E59</f>
        <v>10532.12</v>
      </c>
      <c r="C36" s="75">
        <f>+'POSEBNI DIO'!F54+'POSEBNI DIO'!F64+'POSEBNI DIO'!F69+'POSEBNI DIO'!F59</f>
        <v>12656</v>
      </c>
      <c r="D36" s="75">
        <f>+'POSEBNI DIO'!G54+'POSEBNI DIO'!G64+'POSEBNI DIO'!G69+'POSEBNI DIO'!G59</f>
        <v>10960</v>
      </c>
      <c r="E36" s="75">
        <f>+'POSEBNI DIO'!H54+'POSEBNI DIO'!H64+'POSEBNI DIO'!H69+'POSEBNI DIO'!H59</f>
        <v>10960</v>
      </c>
      <c r="F36" s="75">
        <f>+'POSEBNI DIO'!I54+'POSEBNI DIO'!I64+'POSEBNI DIO'!I69+'POSEBNI DIO'!I59</f>
        <v>10960</v>
      </c>
    </row>
    <row r="37" spans="1:6" x14ac:dyDescent="0.25">
      <c r="A37" s="82" t="s">
        <v>111</v>
      </c>
      <c r="B37" s="75">
        <f>+'POSEBNI DIO'!E27+'POSEBNI DIO'!E36+'POSEBNI DIO'!E74</f>
        <v>420972.33</v>
      </c>
      <c r="C37" s="75">
        <f>+'POSEBNI DIO'!F27+'POSEBNI DIO'!F36+'POSEBNI DIO'!F74</f>
        <v>521855.12</v>
      </c>
      <c r="D37" s="75">
        <f>+'POSEBNI DIO'!G27+'POSEBNI DIO'!G36+'POSEBNI DIO'!G73</f>
        <v>645800.28</v>
      </c>
      <c r="E37" s="75">
        <f>+'POSEBNI DIO'!H27+'POSEBNI DIO'!H36+'POSEBNI DIO'!H73</f>
        <v>645800.28</v>
      </c>
      <c r="F37" s="75">
        <f>+'POSEBNI DIO'!I27+'POSEBNI DIO'!I36+'POSEBNI DIO'!I73</f>
        <v>645800.28</v>
      </c>
    </row>
    <row r="38" spans="1:6" x14ac:dyDescent="0.25">
      <c r="A38" s="83" t="s">
        <v>113</v>
      </c>
      <c r="B38" s="84">
        <f>+B39</f>
        <v>59.9</v>
      </c>
      <c r="C38" s="84">
        <f t="shared" ref="C38:F38" si="11">+C39</f>
        <v>203.07</v>
      </c>
      <c r="D38" s="84">
        <f t="shared" si="11"/>
        <v>200</v>
      </c>
      <c r="E38" s="84">
        <f t="shared" si="11"/>
        <v>200</v>
      </c>
      <c r="F38" s="84">
        <f t="shared" si="11"/>
        <v>200</v>
      </c>
    </row>
    <row r="39" spans="1:6" x14ac:dyDescent="0.25">
      <c r="A39" s="82" t="s">
        <v>114</v>
      </c>
      <c r="B39" s="75">
        <f>+'POSEBNI DIO'!E41</f>
        <v>59.9</v>
      </c>
      <c r="C39" s="75">
        <f>+'POSEBNI DIO'!F41</f>
        <v>203.07</v>
      </c>
      <c r="D39" s="75">
        <f>+'POSEBNI DIO'!G41</f>
        <v>200</v>
      </c>
      <c r="E39" s="75">
        <f>+'POSEBNI DIO'!H41</f>
        <v>200</v>
      </c>
      <c r="F39" s="75">
        <f>+'POSEBNI DIO'!I41</f>
        <v>200</v>
      </c>
    </row>
  </sheetData>
  <mergeCells count="5">
    <mergeCell ref="A1:F1"/>
    <mergeCell ref="A3:F3"/>
    <mergeCell ref="A5:F5"/>
    <mergeCell ref="A7:F7"/>
    <mergeCell ref="A24:F24"/>
  </mergeCells>
  <pageMargins left="0.7" right="0.7" top="0.75" bottom="0.75" header="0.3" footer="0.3"/>
  <pageSetup paperSize="9" scale="7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2"/>
  <sheetViews>
    <sheetView topLeftCell="A49" zoomScaleNormal="100" workbookViewId="0">
      <selection activeCell="F69" sqref="F69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3.5703125" customWidth="1"/>
    <col min="4" max="4" width="30.140625" customWidth="1"/>
    <col min="5" max="5" width="15.140625" customWidth="1"/>
    <col min="6" max="6" width="15.5703125" customWidth="1"/>
    <col min="7" max="7" width="15.85546875" customWidth="1"/>
    <col min="8" max="8" width="15.5703125" customWidth="1"/>
    <col min="9" max="9" width="17.7109375" customWidth="1"/>
    <col min="11" max="11" width="10.140625" bestFit="1" customWidth="1"/>
  </cols>
  <sheetData>
    <row r="1" spans="1:11" ht="42" customHeight="1" x14ac:dyDescent="0.25">
      <c r="A1" s="106" t="s">
        <v>116</v>
      </c>
      <c r="B1" s="106"/>
      <c r="C1" s="106"/>
      <c r="D1" s="106"/>
      <c r="E1" s="106"/>
      <c r="F1" s="106"/>
      <c r="G1" s="106"/>
      <c r="H1" s="106"/>
      <c r="I1" s="106"/>
    </row>
    <row r="2" spans="1:11" ht="18" x14ac:dyDescent="0.25">
      <c r="A2" s="4"/>
      <c r="B2" s="4"/>
      <c r="C2" s="4"/>
      <c r="D2" s="4"/>
      <c r="E2" s="4"/>
      <c r="F2" s="4"/>
      <c r="G2" s="4"/>
      <c r="H2" s="5"/>
      <c r="I2" s="5"/>
    </row>
    <row r="3" spans="1:11" ht="18" customHeight="1" x14ac:dyDescent="0.25">
      <c r="A3" s="106" t="s">
        <v>18</v>
      </c>
      <c r="B3" s="107"/>
      <c r="C3" s="107"/>
      <c r="D3" s="107"/>
      <c r="E3" s="107"/>
      <c r="F3" s="107"/>
      <c r="G3" s="107"/>
      <c r="H3" s="107"/>
      <c r="I3" s="107"/>
    </row>
    <row r="4" spans="1:11" ht="18" x14ac:dyDescent="0.25">
      <c r="A4" s="4"/>
      <c r="B4" s="4"/>
      <c r="C4" s="4"/>
      <c r="D4" s="4"/>
      <c r="E4" s="4"/>
      <c r="F4" s="4"/>
      <c r="G4" s="4"/>
      <c r="H4" s="5"/>
      <c r="I4" s="5"/>
    </row>
    <row r="5" spans="1:11" ht="25.5" x14ac:dyDescent="0.25">
      <c r="A5" s="141" t="s">
        <v>20</v>
      </c>
      <c r="B5" s="142"/>
      <c r="C5" s="143"/>
      <c r="D5" s="19" t="s">
        <v>21</v>
      </c>
      <c r="E5" s="19" t="s">
        <v>120</v>
      </c>
      <c r="F5" s="20" t="s">
        <v>117</v>
      </c>
      <c r="G5" s="20" t="s">
        <v>121</v>
      </c>
      <c r="H5" s="20" t="s">
        <v>32</v>
      </c>
      <c r="I5" s="20" t="s">
        <v>122</v>
      </c>
    </row>
    <row r="6" spans="1:11" x14ac:dyDescent="0.25">
      <c r="A6" s="135" t="s">
        <v>68</v>
      </c>
      <c r="B6" s="136"/>
      <c r="C6" s="137"/>
      <c r="D6" s="90" t="s">
        <v>73</v>
      </c>
      <c r="E6" s="78">
        <f>+E7+E14+E53+E58+E63+E68+E73</f>
        <v>455183.77</v>
      </c>
      <c r="F6" s="78">
        <f>+F7+F14+F53+F58+F63+F68+F73</f>
        <v>554767.23</v>
      </c>
      <c r="G6" s="78">
        <f>+G7+G14+G53+G58+G63+G68+G73+G78</f>
        <v>687703.32000000007</v>
      </c>
      <c r="H6" s="78">
        <f t="shared" ref="H6:I6" si="0">+H7+H14+H53+H58+H63+H68+H73+H78</f>
        <v>687703.32000000007</v>
      </c>
      <c r="I6" s="78">
        <f t="shared" si="0"/>
        <v>687703.32000000007</v>
      </c>
    </row>
    <row r="7" spans="1:11" x14ac:dyDescent="0.25">
      <c r="A7" s="135" t="s">
        <v>69</v>
      </c>
      <c r="B7" s="136"/>
      <c r="C7" s="137"/>
      <c r="D7" s="90" t="s">
        <v>74</v>
      </c>
      <c r="E7" s="78">
        <f t="shared" ref="E7:I8" si="1">+E8</f>
        <v>23494.440000000002</v>
      </c>
      <c r="F7" s="78">
        <f t="shared" si="1"/>
        <v>18124.04</v>
      </c>
      <c r="G7" s="78">
        <f t="shared" si="1"/>
        <v>27914.04</v>
      </c>
      <c r="H7" s="78">
        <f t="shared" si="1"/>
        <v>27914.04</v>
      </c>
      <c r="I7" s="78">
        <f t="shared" si="1"/>
        <v>27914.04</v>
      </c>
    </row>
    <row r="8" spans="1:11" ht="26.25" customHeight="1" x14ac:dyDescent="0.25">
      <c r="A8" s="129" t="s">
        <v>70</v>
      </c>
      <c r="B8" s="130"/>
      <c r="C8" s="131"/>
      <c r="D8" s="91" t="s">
        <v>75</v>
      </c>
      <c r="E8" s="78">
        <f t="shared" si="1"/>
        <v>23494.440000000002</v>
      </c>
      <c r="F8" s="78">
        <f t="shared" si="1"/>
        <v>18124.04</v>
      </c>
      <c r="G8" s="78">
        <f>+G9</f>
        <v>27914.04</v>
      </c>
      <c r="H8" s="78">
        <f t="shared" si="1"/>
        <v>27914.04</v>
      </c>
      <c r="I8" s="78">
        <f t="shared" si="1"/>
        <v>27914.04</v>
      </c>
      <c r="K8" s="68"/>
    </row>
    <row r="9" spans="1:11" x14ac:dyDescent="0.25">
      <c r="A9" s="132">
        <v>3</v>
      </c>
      <c r="B9" s="133"/>
      <c r="C9" s="134"/>
      <c r="D9" s="38" t="s">
        <v>10</v>
      </c>
      <c r="E9" s="72">
        <f>+E10+E11+E12</f>
        <v>23494.440000000002</v>
      </c>
      <c r="F9" s="72">
        <f>+F10+F11+F12</f>
        <v>18124.04</v>
      </c>
      <c r="G9" s="72">
        <f>+G10+G11+G12</f>
        <v>27914.04</v>
      </c>
      <c r="H9" s="72">
        <f>+H10+H11+H12</f>
        <v>27914.04</v>
      </c>
      <c r="I9" s="72">
        <f>+I10+I11+I12</f>
        <v>27914.04</v>
      </c>
      <c r="K9" s="68"/>
    </row>
    <row r="10" spans="1:11" x14ac:dyDescent="0.25">
      <c r="A10" s="126">
        <v>31</v>
      </c>
      <c r="B10" s="127"/>
      <c r="C10" s="128"/>
      <c r="D10" s="38" t="s">
        <v>11</v>
      </c>
      <c r="E10" s="71">
        <v>530.9</v>
      </c>
      <c r="F10" s="72">
        <v>531</v>
      </c>
      <c r="G10" s="72">
        <v>531</v>
      </c>
      <c r="H10" s="72">
        <v>531</v>
      </c>
      <c r="I10" s="72">
        <v>531</v>
      </c>
    </row>
    <row r="11" spans="1:11" x14ac:dyDescent="0.25">
      <c r="A11" s="126">
        <v>32</v>
      </c>
      <c r="B11" s="127"/>
      <c r="C11" s="128"/>
      <c r="D11" s="38" t="s">
        <v>22</v>
      </c>
      <c r="E11" s="71">
        <v>22961.72</v>
      </c>
      <c r="F11" s="72">
        <v>17578.04</v>
      </c>
      <c r="G11" s="72">
        <v>27368.04</v>
      </c>
      <c r="H11" s="72">
        <v>27368.04</v>
      </c>
      <c r="I11" s="72">
        <v>27368.04</v>
      </c>
    </row>
    <row r="12" spans="1:11" x14ac:dyDescent="0.25">
      <c r="A12" s="92">
        <v>34</v>
      </c>
      <c r="B12" s="93"/>
      <c r="C12" s="94"/>
      <c r="D12" s="38" t="s">
        <v>71</v>
      </c>
      <c r="E12" s="71">
        <v>1.82</v>
      </c>
      <c r="F12" s="72">
        <v>15</v>
      </c>
      <c r="G12" s="72">
        <v>15</v>
      </c>
      <c r="H12" s="72">
        <v>15</v>
      </c>
      <c r="I12" s="72">
        <v>15</v>
      </c>
    </row>
    <row r="13" spans="1:11" ht="38.25" x14ac:dyDescent="0.25">
      <c r="A13" s="92">
        <v>37</v>
      </c>
      <c r="B13" s="93"/>
      <c r="C13" s="94"/>
      <c r="D13" s="38" t="s">
        <v>72</v>
      </c>
      <c r="E13" s="71"/>
      <c r="F13" s="72"/>
      <c r="G13" s="72"/>
      <c r="H13" s="72"/>
      <c r="I13" s="72"/>
    </row>
    <row r="14" spans="1:11" ht="30.75" customHeight="1" x14ac:dyDescent="0.25">
      <c r="A14" s="135" t="s">
        <v>76</v>
      </c>
      <c r="B14" s="136"/>
      <c r="C14" s="137"/>
      <c r="D14" s="90" t="s">
        <v>77</v>
      </c>
      <c r="E14" s="78">
        <f>+E15+E21+E27+E36+E41</f>
        <v>411806.03</v>
      </c>
      <c r="F14" s="78">
        <f>+F15+F21+F27+F36+F41</f>
        <v>515912.19</v>
      </c>
      <c r="G14" s="78">
        <f t="shared" ref="G14:I14" si="2">+G15+G21+G27+G36+G41</f>
        <v>634729.28</v>
      </c>
      <c r="H14" s="78">
        <f t="shared" si="2"/>
        <v>634729.28</v>
      </c>
      <c r="I14" s="78">
        <f t="shared" si="2"/>
        <v>634729.28</v>
      </c>
    </row>
    <row r="15" spans="1:11" x14ac:dyDescent="0.25">
      <c r="A15" s="138" t="s">
        <v>78</v>
      </c>
      <c r="B15" s="139"/>
      <c r="C15" s="140"/>
      <c r="D15" s="95" t="s">
        <v>79</v>
      </c>
      <c r="E15" s="78">
        <f>+E16+E19</f>
        <v>0</v>
      </c>
      <c r="F15" s="78">
        <f>+F16+F19</f>
        <v>929</v>
      </c>
      <c r="G15" s="78">
        <f>+G16+G19</f>
        <v>929</v>
      </c>
      <c r="H15" s="78">
        <f>+H16+H19</f>
        <v>929</v>
      </c>
      <c r="I15" s="78">
        <f>+I16+I19</f>
        <v>929</v>
      </c>
    </row>
    <row r="16" spans="1:11" x14ac:dyDescent="0.25">
      <c r="A16" s="132">
        <v>3</v>
      </c>
      <c r="B16" s="133"/>
      <c r="C16" s="134"/>
      <c r="D16" s="38" t="s">
        <v>10</v>
      </c>
      <c r="E16" s="72">
        <f>+E17+E18</f>
        <v>0</v>
      </c>
      <c r="F16" s="72">
        <f>+F17+F18</f>
        <v>929</v>
      </c>
      <c r="G16" s="72">
        <f t="shared" ref="G16:I16" si="3">+G17+G18</f>
        <v>929</v>
      </c>
      <c r="H16" s="72">
        <f t="shared" si="3"/>
        <v>929</v>
      </c>
      <c r="I16" s="72">
        <f t="shared" si="3"/>
        <v>929</v>
      </c>
    </row>
    <row r="17" spans="1:9" x14ac:dyDescent="0.25">
      <c r="A17" s="126">
        <v>31</v>
      </c>
      <c r="B17" s="127"/>
      <c r="C17" s="128"/>
      <c r="D17" s="38" t="s">
        <v>11</v>
      </c>
      <c r="E17" s="71"/>
      <c r="F17" s="72">
        <v>0</v>
      </c>
      <c r="G17" s="72">
        <v>0</v>
      </c>
      <c r="H17" s="72">
        <v>0</v>
      </c>
      <c r="I17" s="72">
        <v>0</v>
      </c>
    </row>
    <row r="18" spans="1:9" x14ac:dyDescent="0.25">
      <c r="A18" s="126">
        <v>32</v>
      </c>
      <c r="B18" s="127"/>
      <c r="C18" s="128"/>
      <c r="D18" s="38" t="s">
        <v>22</v>
      </c>
      <c r="E18" s="71">
        <v>0</v>
      </c>
      <c r="F18" s="72">
        <v>929</v>
      </c>
      <c r="G18" s="72">
        <v>929</v>
      </c>
      <c r="H18" s="72">
        <v>929</v>
      </c>
      <c r="I18" s="72">
        <v>929</v>
      </c>
    </row>
    <row r="19" spans="1:9" ht="25.5" x14ac:dyDescent="0.25">
      <c r="A19" s="132">
        <v>4</v>
      </c>
      <c r="B19" s="133"/>
      <c r="C19" s="134"/>
      <c r="D19" s="91" t="s">
        <v>12</v>
      </c>
      <c r="E19" s="72">
        <v>0</v>
      </c>
      <c r="F19" s="72">
        <v>0</v>
      </c>
      <c r="G19" s="72">
        <v>0</v>
      </c>
      <c r="H19" s="72">
        <v>0</v>
      </c>
      <c r="I19" s="72">
        <v>0</v>
      </c>
    </row>
    <row r="20" spans="1:9" ht="25.5" x14ac:dyDescent="0.25">
      <c r="A20" s="126">
        <v>42</v>
      </c>
      <c r="B20" s="127"/>
      <c r="C20" s="128"/>
      <c r="D20" s="91" t="s">
        <v>30</v>
      </c>
      <c r="E20" s="71">
        <v>0</v>
      </c>
      <c r="F20" s="72">
        <v>0</v>
      </c>
      <c r="G20" s="72">
        <v>0</v>
      </c>
      <c r="H20" s="72">
        <v>0</v>
      </c>
      <c r="I20" s="72">
        <v>0</v>
      </c>
    </row>
    <row r="21" spans="1:9" ht="23.25" customHeight="1" x14ac:dyDescent="0.25">
      <c r="A21" s="138" t="s">
        <v>80</v>
      </c>
      <c r="B21" s="139"/>
      <c r="C21" s="140"/>
      <c r="D21" s="95" t="s">
        <v>81</v>
      </c>
      <c r="E21" s="78">
        <f>+E22+E25</f>
        <v>124.98</v>
      </c>
      <c r="F21" s="78">
        <f>+F22+F25</f>
        <v>1000</v>
      </c>
      <c r="G21" s="78">
        <f t="shared" ref="G21:I21" si="4">+G22+G25</f>
        <v>1000</v>
      </c>
      <c r="H21" s="78">
        <f t="shared" si="4"/>
        <v>1000</v>
      </c>
      <c r="I21" s="78">
        <f t="shared" si="4"/>
        <v>1000</v>
      </c>
    </row>
    <row r="22" spans="1:9" x14ac:dyDescent="0.25">
      <c r="A22" s="132">
        <v>3</v>
      </c>
      <c r="B22" s="133"/>
      <c r="C22" s="134"/>
      <c r="D22" s="38" t="s">
        <v>10</v>
      </c>
      <c r="E22" s="72">
        <f>+E23+E24</f>
        <v>124.98</v>
      </c>
      <c r="F22" s="72">
        <f>+F23+F24</f>
        <v>1000</v>
      </c>
      <c r="G22" s="72">
        <f t="shared" ref="G22:I22" si="5">+G23+G24</f>
        <v>1000</v>
      </c>
      <c r="H22" s="72">
        <f t="shared" si="5"/>
        <v>1000</v>
      </c>
      <c r="I22" s="72">
        <f t="shared" si="5"/>
        <v>1000</v>
      </c>
    </row>
    <row r="23" spans="1:9" x14ac:dyDescent="0.25">
      <c r="A23" s="126">
        <v>31</v>
      </c>
      <c r="B23" s="127"/>
      <c r="C23" s="128"/>
      <c r="D23" s="38" t="s">
        <v>11</v>
      </c>
      <c r="E23" s="71">
        <v>0</v>
      </c>
      <c r="F23" s="72">
        <v>0</v>
      </c>
      <c r="G23" s="72">
        <v>0</v>
      </c>
      <c r="H23" s="72">
        <v>0</v>
      </c>
      <c r="I23" s="72">
        <v>0</v>
      </c>
    </row>
    <row r="24" spans="1:9" x14ac:dyDescent="0.25">
      <c r="A24" s="126">
        <v>32</v>
      </c>
      <c r="B24" s="127"/>
      <c r="C24" s="128"/>
      <c r="D24" s="38" t="s">
        <v>22</v>
      </c>
      <c r="E24" s="71">
        <v>124.98</v>
      </c>
      <c r="F24" s="72">
        <v>1000</v>
      </c>
      <c r="G24" s="72">
        <v>1000</v>
      </c>
      <c r="H24" s="72">
        <v>1000</v>
      </c>
      <c r="I24" s="72">
        <v>1000</v>
      </c>
    </row>
    <row r="25" spans="1:9" ht="25.5" x14ac:dyDescent="0.25">
      <c r="A25" s="132">
        <v>4</v>
      </c>
      <c r="B25" s="133"/>
      <c r="C25" s="134"/>
      <c r="D25" s="91" t="s">
        <v>12</v>
      </c>
      <c r="E25" s="72">
        <f>+E26</f>
        <v>0</v>
      </c>
      <c r="F25" s="72">
        <f>+F26</f>
        <v>0</v>
      </c>
      <c r="G25" s="72">
        <f t="shared" ref="G25:I25" si="6">+G26</f>
        <v>0</v>
      </c>
      <c r="H25" s="72">
        <f t="shared" si="6"/>
        <v>0</v>
      </c>
      <c r="I25" s="72">
        <f t="shared" si="6"/>
        <v>0</v>
      </c>
    </row>
    <row r="26" spans="1:9" ht="25.5" x14ac:dyDescent="0.25">
      <c r="A26" s="126">
        <v>42</v>
      </c>
      <c r="B26" s="127"/>
      <c r="C26" s="128"/>
      <c r="D26" s="91" t="s">
        <v>30</v>
      </c>
      <c r="E26" s="96">
        <v>0</v>
      </c>
      <c r="F26" s="72">
        <v>0</v>
      </c>
      <c r="G26" s="72">
        <v>0</v>
      </c>
      <c r="H26" s="72">
        <v>0</v>
      </c>
      <c r="I26" s="72">
        <v>0</v>
      </c>
    </row>
    <row r="27" spans="1:9" x14ac:dyDescent="0.25">
      <c r="A27" s="138" t="s">
        <v>82</v>
      </c>
      <c r="B27" s="139"/>
      <c r="C27" s="140"/>
      <c r="D27" s="95" t="s">
        <v>83</v>
      </c>
      <c r="E27" s="78">
        <f>SUM(E28,E34)</f>
        <v>8152.46</v>
      </c>
      <c r="F27" s="78">
        <f>SUM(F28,F34)</f>
        <v>5763.07</v>
      </c>
      <c r="G27" s="78">
        <f>+G28+G34</f>
        <v>20967.390000000003</v>
      </c>
      <c r="H27" s="78">
        <f>+H28+H34</f>
        <v>20967.390000000003</v>
      </c>
      <c r="I27" s="78">
        <f t="shared" ref="I27" si="7">+I28+I34</f>
        <v>20967.390000000003</v>
      </c>
    </row>
    <row r="28" spans="1:9" x14ac:dyDescent="0.25">
      <c r="A28" s="132">
        <v>3</v>
      </c>
      <c r="B28" s="133"/>
      <c r="C28" s="134"/>
      <c r="D28" s="38" t="s">
        <v>10</v>
      </c>
      <c r="E28" s="72">
        <f>+E29+E30+E31+E32</f>
        <v>7369.04</v>
      </c>
      <c r="F28" s="72">
        <f>+F29+F30+F31+F32+F33</f>
        <v>4188.22</v>
      </c>
      <c r="G28" s="72">
        <f>+G29+G30+G31+G32+G33</f>
        <v>20384.150000000001</v>
      </c>
      <c r="H28" s="72">
        <f>+H29+H30+H31+H32+H33</f>
        <v>20384.150000000001</v>
      </c>
      <c r="I28" s="72">
        <f>+I29+I30+I31+I32+I33</f>
        <v>20384.150000000001</v>
      </c>
    </row>
    <row r="29" spans="1:9" x14ac:dyDescent="0.25">
      <c r="A29" s="126">
        <v>31</v>
      </c>
      <c r="B29" s="127"/>
      <c r="C29" s="128"/>
      <c r="D29" s="38" t="s">
        <v>11</v>
      </c>
      <c r="E29" s="71">
        <v>0</v>
      </c>
      <c r="F29" s="72">
        <v>0</v>
      </c>
      <c r="G29" s="72">
        <v>0</v>
      </c>
      <c r="H29" s="72">
        <v>0</v>
      </c>
      <c r="I29" s="72">
        <v>0</v>
      </c>
    </row>
    <row r="30" spans="1:9" x14ac:dyDescent="0.25">
      <c r="A30" s="126">
        <v>32</v>
      </c>
      <c r="B30" s="127"/>
      <c r="C30" s="128"/>
      <c r="D30" s="38" t="s">
        <v>22</v>
      </c>
      <c r="E30" s="71">
        <v>215.83</v>
      </c>
      <c r="F30" s="72">
        <v>1590.08</v>
      </c>
      <c r="G30" s="72">
        <v>10425.17</v>
      </c>
      <c r="H30" s="72">
        <v>10425.17</v>
      </c>
      <c r="I30" s="72">
        <v>10425.17</v>
      </c>
    </row>
    <row r="31" spans="1:9" x14ac:dyDescent="0.25">
      <c r="A31" s="92">
        <v>34</v>
      </c>
      <c r="B31" s="93"/>
      <c r="C31" s="94"/>
      <c r="D31" s="38" t="s">
        <v>71</v>
      </c>
      <c r="E31" s="71">
        <v>0</v>
      </c>
      <c r="F31" s="72">
        <v>0</v>
      </c>
      <c r="G31" s="72">
        <v>0</v>
      </c>
      <c r="H31" s="72">
        <v>0</v>
      </c>
      <c r="I31" s="72">
        <v>0</v>
      </c>
    </row>
    <row r="32" spans="1:9" ht="38.25" x14ac:dyDescent="0.25">
      <c r="A32" s="92">
        <v>37</v>
      </c>
      <c r="B32" s="93"/>
      <c r="C32" s="94"/>
      <c r="D32" s="38" t="s">
        <v>72</v>
      </c>
      <c r="E32" s="71">
        <v>7153.21</v>
      </c>
      <c r="F32" s="72">
        <v>2486.54</v>
      </c>
      <c r="G32" s="72">
        <v>9828.98</v>
      </c>
      <c r="H32" s="72">
        <v>9828.98</v>
      </c>
      <c r="I32" s="72">
        <v>9828.98</v>
      </c>
    </row>
    <row r="33" spans="1:9" x14ac:dyDescent="0.25">
      <c r="A33" s="132">
        <v>38</v>
      </c>
      <c r="B33" s="133"/>
      <c r="C33" s="134"/>
      <c r="D33" s="100" t="s">
        <v>127</v>
      </c>
      <c r="E33" s="71"/>
      <c r="F33" s="72">
        <v>111.6</v>
      </c>
      <c r="G33" s="72">
        <v>130</v>
      </c>
      <c r="H33" s="72">
        <v>130</v>
      </c>
      <c r="I33" s="72">
        <v>130</v>
      </c>
    </row>
    <row r="34" spans="1:9" ht="25.5" x14ac:dyDescent="0.25">
      <c r="A34" s="132">
        <v>4</v>
      </c>
      <c r="B34" s="133"/>
      <c r="C34" s="134"/>
      <c r="D34" s="91" t="s">
        <v>12</v>
      </c>
      <c r="E34" s="72">
        <v>783.42</v>
      </c>
      <c r="F34" s="72">
        <v>1574.85</v>
      </c>
      <c r="G34" s="72">
        <v>583.24</v>
      </c>
      <c r="H34" s="72">
        <v>583.24</v>
      </c>
      <c r="I34" s="72">
        <v>583.24</v>
      </c>
    </row>
    <row r="35" spans="1:9" ht="25.5" x14ac:dyDescent="0.25">
      <c r="A35" s="126">
        <v>42</v>
      </c>
      <c r="B35" s="127"/>
      <c r="C35" s="128"/>
      <c r="D35" s="91" t="s">
        <v>30</v>
      </c>
      <c r="E35" s="72">
        <v>783.42</v>
      </c>
      <c r="F35" s="72">
        <v>1574.85</v>
      </c>
      <c r="G35" s="72">
        <v>583.24</v>
      </c>
      <c r="H35" s="72">
        <v>583.24</v>
      </c>
      <c r="I35" s="72">
        <v>583.24</v>
      </c>
    </row>
    <row r="36" spans="1:9" x14ac:dyDescent="0.25">
      <c r="A36" s="138" t="s">
        <v>82</v>
      </c>
      <c r="B36" s="139"/>
      <c r="C36" s="140"/>
      <c r="D36" s="95" t="s">
        <v>84</v>
      </c>
      <c r="E36" s="78">
        <f>+E37</f>
        <v>403468.69</v>
      </c>
      <c r="F36" s="78">
        <f>+F37</f>
        <v>508017.05</v>
      </c>
      <c r="G36" s="78">
        <f>+G37</f>
        <v>611632.89</v>
      </c>
      <c r="H36" s="78">
        <f t="shared" ref="H36:I36" si="8">+H37</f>
        <v>611632.89</v>
      </c>
      <c r="I36" s="78">
        <f t="shared" si="8"/>
        <v>611632.89</v>
      </c>
    </row>
    <row r="37" spans="1:9" x14ac:dyDescent="0.25">
      <c r="A37" s="132">
        <v>3</v>
      </c>
      <c r="B37" s="133"/>
      <c r="C37" s="134"/>
      <c r="D37" s="38" t="s">
        <v>10</v>
      </c>
      <c r="E37" s="72">
        <f>+E38+E39+E40</f>
        <v>403468.69</v>
      </c>
      <c r="F37" s="72">
        <f>+F38+F39+F40</f>
        <v>508017.05</v>
      </c>
      <c r="G37" s="72">
        <f t="shared" ref="G37:I37" si="9">+G38+G39+G40</f>
        <v>611632.89</v>
      </c>
      <c r="H37" s="72">
        <f t="shared" si="9"/>
        <v>611632.89</v>
      </c>
      <c r="I37" s="72">
        <f t="shared" si="9"/>
        <v>611632.89</v>
      </c>
    </row>
    <row r="38" spans="1:9" x14ac:dyDescent="0.25">
      <c r="A38" s="126">
        <v>31</v>
      </c>
      <c r="B38" s="127"/>
      <c r="C38" s="128"/>
      <c r="D38" s="38" t="s">
        <v>11</v>
      </c>
      <c r="E38" s="71">
        <v>379860.43</v>
      </c>
      <c r="F38" s="72">
        <v>486044.99</v>
      </c>
      <c r="G38" s="72">
        <v>581122.73</v>
      </c>
      <c r="H38" s="72">
        <v>581122.73</v>
      </c>
      <c r="I38" s="72">
        <v>581122.73</v>
      </c>
    </row>
    <row r="39" spans="1:9" x14ac:dyDescent="0.25">
      <c r="A39" s="126">
        <v>32</v>
      </c>
      <c r="B39" s="127"/>
      <c r="C39" s="128"/>
      <c r="D39" s="38" t="s">
        <v>22</v>
      </c>
      <c r="E39" s="71">
        <v>23608.26</v>
      </c>
      <c r="F39" s="72">
        <v>21972.06</v>
      </c>
      <c r="G39" s="72">
        <v>30510.16</v>
      </c>
      <c r="H39" s="72">
        <v>30510.16</v>
      </c>
      <c r="I39" s="72">
        <v>30510.16</v>
      </c>
    </row>
    <row r="40" spans="1:9" x14ac:dyDescent="0.25">
      <c r="A40" s="92">
        <v>34</v>
      </c>
      <c r="B40" s="93"/>
      <c r="C40" s="94"/>
      <c r="D40" s="38" t="s">
        <v>71</v>
      </c>
      <c r="E40" s="71"/>
      <c r="F40" s="72">
        <v>0</v>
      </c>
      <c r="G40" s="72">
        <v>0</v>
      </c>
      <c r="H40" s="72">
        <v>0</v>
      </c>
      <c r="I40" s="72">
        <v>0</v>
      </c>
    </row>
    <row r="41" spans="1:9" x14ac:dyDescent="0.25">
      <c r="A41" s="138" t="s">
        <v>85</v>
      </c>
      <c r="B41" s="139"/>
      <c r="C41" s="140"/>
      <c r="D41" s="95" t="s">
        <v>86</v>
      </c>
      <c r="E41" s="78">
        <f>+E42+E45</f>
        <v>59.9</v>
      </c>
      <c r="F41" s="78">
        <f>+F42+F45</f>
        <v>203.07</v>
      </c>
      <c r="G41" s="78">
        <f t="shared" ref="G41:I41" si="10">+G42+G45</f>
        <v>200</v>
      </c>
      <c r="H41" s="78">
        <f t="shared" si="10"/>
        <v>200</v>
      </c>
      <c r="I41" s="78">
        <f t="shared" si="10"/>
        <v>200</v>
      </c>
    </row>
    <row r="42" spans="1:9" x14ac:dyDescent="0.25">
      <c r="A42" s="132">
        <v>3</v>
      </c>
      <c r="B42" s="133"/>
      <c r="C42" s="134"/>
      <c r="D42" s="38" t="s">
        <v>10</v>
      </c>
      <c r="E42" s="72">
        <f>+E43+E44</f>
        <v>59.9</v>
      </c>
      <c r="F42" s="72">
        <f>+F43+F44</f>
        <v>203.07</v>
      </c>
      <c r="G42" s="72">
        <f t="shared" ref="G42:I42" si="11">+G43+G44</f>
        <v>200</v>
      </c>
      <c r="H42" s="72">
        <f t="shared" si="11"/>
        <v>200</v>
      </c>
      <c r="I42" s="72">
        <f t="shared" si="11"/>
        <v>200</v>
      </c>
    </row>
    <row r="43" spans="1:9" x14ac:dyDescent="0.25">
      <c r="A43" s="126">
        <v>31</v>
      </c>
      <c r="B43" s="127"/>
      <c r="C43" s="128"/>
      <c r="D43" s="38" t="s">
        <v>11</v>
      </c>
      <c r="E43" s="96">
        <v>0</v>
      </c>
      <c r="F43" s="72">
        <v>0</v>
      </c>
      <c r="G43" s="72">
        <v>0</v>
      </c>
      <c r="H43" s="72">
        <v>0</v>
      </c>
      <c r="I43" s="72">
        <v>0</v>
      </c>
    </row>
    <row r="44" spans="1:9" x14ac:dyDescent="0.25">
      <c r="A44" s="126">
        <v>32</v>
      </c>
      <c r="B44" s="127"/>
      <c r="C44" s="128"/>
      <c r="D44" s="38" t="s">
        <v>22</v>
      </c>
      <c r="E44" s="71">
        <v>59.9</v>
      </c>
      <c r="F44" s="72">
        <v>203.07</v>
      </c>
      <c r="G44" s="72">
        <v>200</v>
      </c>
      <c r="H44" s="72">
        <v>200</v>
      </c>
      <c r="I44" s="72">
        <v>200</v>
      </c>
    </row>
    <row r="45" spans="1:9" ht="25.5" x14ac:dyDescent="0.25">
      <c r="A45" s="132">
        <v>4</v>
      </c>
      <c r="B45" s="133"/>
      <c r="C45" s="134"/>
      <c r="D45" s="91" t="s">
        <v>12</v>
      </c>
      <c r="E45" s="72">
        <f>+E46</f>
        <v>0</v>
      </c>
      <c r="F45" s="72">
        <f>+F46</f>
        <v>0</v>
      </c>
      <c r="G45" s="72">
        <f t="shared" ref="G45:I45" si="12">+G46</f>
        <v>0</v>
      </c>
      <c r="H45" s="72">
        <f t="shared" si="12"/>
        <v>0</v>
      </c>
      <c r="I45" s="72">
        <f t="shared" si="12"/>
        <v>0</v>
      </c>
    </row>
    <row r="46" spans="1:9" ht="25.5" x14ac:dyDescent="0.25">
      <c r="A46" s="126">
        <v>42</v>
      </c>
      <c r="B46" s="127"/>
      <c r="C46" s="128"/>
      <c r="D46" s="91" t="s">
        <v>30</v>
      </c>
      <c r="E46" s="71">
        <v>0</v>
      </c>
      <c r="F46" s="72">
        <v>0</v>
      </c>
      <c r="G46" s="72">
        <v>0</v>
      </c>
      <c r="H46" s="72">
        <v>0</v>
      </c>
      <c r="I46" s="72">
        <v>0</v>
      </c>
    </row>
    <row r="47" spans="1:9" ht="25.5" x14ac:dyDescent="0.25">
      <c r="A47" s="129" t="s">
        <v>87</v>
      </c>
      <c r="B47" s="130"/>
      <c r="C47" s="131"/>
      <c r="D47" s="91" t="s">
        <v>88</v>
      </c>
      <c r="E47" s="72">
        <f>+E48+E51</f>
        <v>0</v>
      </c>
      <c r="F47" s="72">
        <f>+F48+F51</f>
        <v>0</v>
      </c>
      <c r="G47" s="73"/>
      <c r="H47" s="73"/>
      <c r="I47" s="74"/>
    </row>
    <row r="48" spans="1:9" x14ac:dyDescent="0.25">
      <c r="A48" s="132">
        <v>3</v>
      </c>
      <c r="B48" s="133"/>
      <c r="C48" s="134"/>
      <c r="D48" s="38" t="s">
        <v>10</v>
      </c>
      <c r="E48" s="72">
        <f>+E49+E50</f>
        <v>0</v>
      </c>
      <c r="F48" s="72">
        <f>+F49+F50</f>
        <v>0</v>
      </c>
      <c r="G48" s="72">
        <f t="shared" ref="G48:I48" si="13">+G49+G50</f>
        <v>0</v>
      </c>
      <c r="H48" s="72">
        <f t="shared" si="13"/>
        <v>0</v>
      </c>
      <c r="I48" s="72">
        <f t="shared" si="13"/>
        <v>0</v>
      </c>
    </row>
    <row r="49" spans="1:9" x14ac:dyDescent="0.25">
      <c r="A49" s="126">
        <v>31</v>
      </c>
      <c r="B49" s="127"/>
      <c r="C49" s="128"/>
      <c r="D49" s="38" t="s">
        <v>11</v>
      </c>
      <c r="E49" s="96"/>
      <c r="F49" s="72"/>
      <c r="G49" s="73"/>
      <c r="H49" s="73"/>
      <c r="I49" s="74"/>
    </row>
    <row r="50" spans="1:9" x14ac:dyDescent="0.25">
      <c r="A50" s="126">
        <v>32</v>
      </c>
      <c r="B50" s="127"/>
      <c r="C50" s="128"/>
      <c r="D50" s="38" t="s">
        <v>22</v>
      </c>
      <c r="E50" s="96"/>
      <c r="F50" s="72"/>
      <c r="G50" s="73"/>
      <c r="H50" s="73"/>
      <c r="I50" s="74"/>
    </row>
    <row r="51" spans="1:9" ht="25.5" x14ac:dyDescent="0.25">
      <c r="A51" s="132">
        <v>4</v>
      </c>
      <c r="B51" s="133"/>
      <c r="C51" s="134"/>
      <c r="D51" s="91" t="s">
        <v>12</v>
      </c>
      <c r="E51" s="72">
        <f>+E52</f>
        <v>0</v>
      </c>
      <c r="F51" s="72">
        <f>+F52</f>
        <v>0</v>
      </c>
      <c r="G51" s="72">
        <f t="shared" ref="G51:I51" si="14">+G52</f>
        <v>0</v>
      </c>
      <c r="H51" s="72">
        <f t="shared" si="14"/>
        <v>0</v>
      </c>
      <c r="I51" s="72">
        <f t="shared" si="14"/>
        <v>0</v>
      </c>
    </row>
    <row r="52" spans="1:9" ht="25.5" x14ac:dyDescent="0.25">
      <c r="A52" s="126">
        <v>42</v>
      </c>
      <c r="B52" s="127"/>
      <c r="C52" s="128"/>
      <c r="D52" s="91" t="s">
        <v>30</v>
      </c>
      <c r="E52" s="96"/>
      <c r="F52" s="72"/>
      <c r="G52" s="73"/>
      <c r="H52" s="73"/>
      <c r="I52" s="74"/>
    </row>
    <row r="53" spans="1:9" ht="25.5" customHeight="1" x14ac:dyDescent="0.25">
      <c r="A53" s="135" t="s">
        <v>89</v>
      </c>
      <c r="B53" s="136"/>
      <c r="C53" s="137"/>
      <c r="D53" s="90" t="s">
        <v>90</v>
      </c>
      <c r="E53" s="78">
        <f t="shared" ref="E53:G54" si="15">+E54</f>
        <v>9272.94</v>
      </c>
      <c r="F53" s="78">
        <f t="shared" si="15"/>
        <v>11660</v>
      </c>
      <c r="G53" s="78">
        <f t="shared" si="15"/>
        <v>10760</v>
      </c>
      <c r="H53" s="78">
        <f t="shared" ref="H53:I54" si="16">+H54</f>
        <v>10760</v>
      </c>
      <c r="I53" s="78">
        <f t="shared" si="16"/>
        <v>10760</v>
      </c>
    </row>
    <row r="54" spans="1:9" ht="15" customHeight="1" x14ac:dyDescent="0.25">
      <c r="A54" s="129" t="s">
        <v>91</v>
      </c>
      <c r="B54" s="130"/>
      <c r="C54" s="131"/>
      <c r="D54" s="91" t="s">
        <v>92</v>
      </c>
      <c r="E54" s="72">
        <f t="shared" si="15"/>
        <v>9272.94</v>
      </c>
      <c r="F54" s="72">
        <f t="shared" si="15"/>
        <v>11660</v>
      </c>
      <c r="G54" s="72">
        <f t="shared" si="15"/>
        <v>10760</v>
      </c>
      <c r="H54" s="72">
        <f t="shared" si="16"/>
        <v>10760</v>
      </c>
      <c r="I54" s="72">
        <f t="shared" si="16"/>
        <v>10760</v>
      </c>
    </row>
    <row r="55" spans="1:9" x14ac:dyDescent="0.25">
      <c r="A55" s="132">
        <v>3</v>
      </c>
      <c r="B55" s="133"/>
      <c r="C55" s="134"/>
      <c r="D55" s="38" t="s">
        <v>10</v>
      </c>
      <c r="E55" s="72">
        <f>+E56+E57</f>
        <v>9272.94</v>
      </c>
      <c r="F55" s="72">
        <f>SUM(F56:F57)</f>
        <v>11660</v>
      </c>
      <c r="G55" s="72">
        <f>+G56+G57</f>
        <v>10760</v>
      </c>
      <c r="H55" s="72">
        <f t="shared" ref="H55:I55" si="17">+H56+H57</f>
        <v>10760</v>
      </c>
      <c r="I55" s="72">
        <f t="shared" si="17"/>
        <v>10760</v>
      </c>
    </row>
    <row r="56" spans="1:9" x14ac:dyDescent="0.25">
      <c r="A56" s="126">
        <v>31</v>
      </c>
      <c r="B56" s="127"/>
      <c r="C56" s="128"/>
      <c r="D56" s="38" t="s">
        <v>11</v>
      </c>
      <c r="E56" s="71">
        <v>8706.2000000000007</v>
      </c>
      <c r="F56" s="72">
        <v>9660</v>
      </c>
      <c r="G56" s="72">
        <v>8760</v>
      </c>
      <c r="H56" s="72">
        <v>8760</v>
      </c>
      <c r="I56" s="72">
        <v>8760</v>
      </c>
    </row>
    <row r="57" spans="1:9" x14ac:dyDescent="0.25">
      <c r="A57" s="126">
        <v>32</v>
      </c>
      <c r="B57" s="127"/>
      <c r="C57" s="128"/>
      <c r="D57" s="38" t="s">
        <v>22</v>
      </c>
      <c r="E57" s="71">
        <v>566.74</v>
      </c>
      <c r="F57" s="72">
        <v>2000</v>
      </c>
      <c r="G57" s="72">
        <v>2000</v>
      </c>
      <c r="H57" s="72">
        <v>2000</v>
      </c>
      <c r="I57" s="72">
        <v>2000</v>
      </c>
    </row>
    <row r="58" spans="1:9" ht="47.25" customHeight="1" x14ac:dyDescent="0.25">
      <c r="A58" s="135" t="s">
        <v>93</v>
      </c>
      <c r="B58" s="136"/>
      <c r="C58" s="137"/>
      <c r="D58" s="90" t="s">
        <v>94</v>
      </c>
      <c r="E58" s="78">
        <f>+E59</f>
        <v>987.95</v>
      </c>
      <c r="F58" s="78">
        <f>+F59</f>
        <v>0</v>
      </c>
      <c r="G58" s="78">
        <f t="shared" ref="G58:I58" si="18">+G59</f>
        <v>0</v>
      </c>
      <c r="H58" s="78">
        <f t="shared" si="18"/>
        <v>0</v>
      </c>
      <c r="I58" s="78">
        <f t="shared" si="18"/>
        <v>0</v>
      </c>
    </row>
    <row r="59" spans="1:9" ht="15" customHeight="1" x14ac:dyDescent="0.25">
      <c r="A59" s="129" t="s">
        <v>91</v>
      </c>
      <c r="B59" s="130"/>
      <c r="C59" s="131"/>
      <c r="D59" s="91" t="s">
        <v>92</v>
      </c>
      <c r="E59" s="72">
        <f>+E60</f>
        <v>987.95</v>
      </c>
      <c r="F59" s="72">
        <f>+F60</f>
        <v>0</v>
      </c>
      <c r="G59" s="72">
        <f t="shared" ref="G59:I59" si="19">+G60</f>
        <v>0</v>
      </c>
      <c r="H59" s="72">
        <f t="shared" si="19"/>
        <v>0</v>
      </c>
      <c r="I59" s="72">
        <f t="shared" si="19"/>
        <v>0</v>
      </c>
    </row>
    <row r="60" spans="1:9" x14ac:dyDescent="0.25">
      <c r="A60" s="132">
        <v>3</v>
      </c>
      <c r="B60" s="133"/>
      <c r="C60" s="134"/>
      <c r="D60" s="38" t="s">
        <v>10</v>
      </c>
      <c r="E60" s="72">
        <f>+E61+E62</f>
        <v>987.95</v>
      </c>
      <c r="F60" s="72">
        <f>+F61+F62</f>
        <v>0</v>
      </c>
      <c r="G60" s="72"/>
      <c r="H60" s="72"/>
      <c r="I60" s="81"/>
    </row>
    <row r="61" spans="1:9" x14ac:dyDescent="0.25">
      <c r="A61" s="126">
        <v>31</v>
      </c>
      <c r="B61" s="127"/>
      <c r="C61" s="128"/>
      <c r="D61" s="38" t="s">
        <v>11</v>
      </c>
      <c r="E61" s="71">
        <v>0</v>
      </c>
      <c r="F61" s="72">
        <v>0</v>
      </c>
      <c r="G61" s="72">
        <v>0</v>
      </c>
      <c r="H61" s="72">
        <v>0</v>
      </c>
      <c r="I61" s="81">
        <v>0</v>
      </c>
    </row>
    <row r="62" spans="1:9" x14ac:dyDescent="0.25">
      <c r="A62" s="126">
        <v>32</v>
      </c>
      <c r="B62" s="127"/>
      <c r="C62" s="128"/>
      <c r="D62" s="38" t="s">
        <v>22</v>
      </c>
      <c r="E62" s="71">
        <v>987.95</v>
      </c>
      <c r="F62" s="72">
        <v>0</v>
      </c>
      <c r="G62" s="72">
        <v>0</v>
      </c>
      <c r="H62" s="72">
        <v>0</v>
      </c>
      <c r="I62" s="81">
        <v>0</v>
      </c>
    </row>
    <row r="63" spans="1:9" x14ac:dyDescent="0.25">
      <c r="A63" s="135" t="s">
        <v>95</v>
      </c>
      <c r="B63" s="136"/>
      <c r="C63" s="137"/>
      <c r="D63" s="90" t="s">
        <v>96</v>
      </c>
      <c r="E63" s="78">
        <f t="shared" ref="E63:G64" si="20">+E64</f>
        <v>239.23</v>
      </c>
      <c r="F63" s="78">
        <f t="shared" si="20"/>
        <v>796</v>
      </c>
      <c r="G63" s="78">
        <f t="shared" si="20"/>
        <v>0</v>
      </c>
      <c r="H63" s="78">
        <f t="shared" ref="H63:I64" si="21">+H64</f>
        <v>0</v>
      </c>
      <c r="I63" s="78">
        <f t="shared" si="21"/>
        <v>0</v>
      </c>
    </row>
    <row r="64" spans="1:9" x14ac:dyDescent="0.25">
      <c r="A64" s="129" t="s">
        <v>91</v>
      </c>
      <c r="B64" s="130"/>
      <c r="C64" s="131"/>
      <c r="D64" s="91" t="s">
        <v>92</v>
      </c>
      <c r="E64" s="72">
        <f t="shared" si="20"/>
        <v>239.23</v>
      </c>
      <c r="F64" s="72">
        <f t="shared" si="20"/>
        <v>796</v>
      </c>
      <c r="G64" s="72">
        <f t="shared" si="20"/>
        <v>0</v>
      </c>
      <c r="H64" s="72">
        <f t="shared" si="21"/>
        <v>0</v>
      </c>
      <c r="I64" s="72">
        <f t="shared" si="21"/>
        <v>0</v>
      </c>
    </row>
    <row r="65" spans="1:9" x14ac:dyDescent="0.25">
      <c r="A65" s="132">
        <v>3</v>
      </c>
      <c r="B65" s="133"/>
      <c r="C65" s="134"/>
      <c r="D65" s="38" t="s">
        <v>10</v>
      </c>
      <c r="E65" s="72">
        <f>+E66+E67</f>
        <v>239.23</v>
      </c>
      <c r="F65" s="72">
        <f>+F66+F67</f>
        <v>796</v>
      </c>
      <c r="G65" s="72">
        <f>+G66+G67</f>
        <v>0</v>
      </c>
      <c r="H65" s="72">
        <f t="shared" ref="H65:I65" si="22">+H66+H67</f>
        <v>0</v>
      </c>
      <c r="I65" s="72">
        <f t="shared" si="22"/>
        <v>0</v>
      </c>
    </row>
    <row r="66" spans="1:9" x14ac:dyDescent="0.25">
      <c r="A66" s="126">
        <v>31</v>
      </c>
      <c r="B66" s="127"/>
      <c r="C66" s="128"/>
      <c r="D66" s="38" t="s">
        <v>11</v>
      </c>
      <c r="E66" s="71">
        <v>0</v>
      </c>
      <c r="F66" s="72">
        <v>0</v>
      </c>
      <c r="G66" s="72">
        <v>0</v>
      </c>
      <c r="H66" s="72">
        <v>0</v>
      </c>
      <c r="I66" s="81">
        <v>0</v>
      </c>
    </row>
    <row r="67" spans="1:9" x14ac:dyDescent="0.25">
      <c r="A67" s="126">
        <v>32</v>
      </c>
      <c r="B67" s="127"/>
      <c r="C67" s="128"/>
      <c r="D67" s="38" t="s">
        <v>22</v>
      </c>
      <c r="E67" s="71">
        <v>239.23</v>
      </c>
      <c r="F67" s="72">
        <v>796</v>
      </c>
      <c r="G67" s="72">
        <v>0</v>
      </c>
      <c r="H67" s="72">
        <v>0</v>
      </c>
      <c r="I67" s="81">
        <v>0</v>
      </c>
    </row>
    <row r="68" spans="1:9" x14ac:dyDescent="0.25">
      <c r="A68" s="135" t="s">
        <v>97</v>
      </c>
      <c r="B68" s="136"/>
      <c r="C68" s="137"/>
      <c r="D68" s="90" t="s">
        <v>98</v>
      </c>
      <c r="E68" s="78">
        <f t="shared" ref="E68:G69" si="23">+E69</f>
        <v>32</v>
      </c>
      <c r="F68" s="78">
        <f t="shared" si="23"/>
        <v>200</v>
      </c>
      <c r="G68" s="78">
        <f t="shared" si="23"/>
        <v>200</v>
      </c>
      <c r="H68" s="78">
        <f t="shared" ref="H68:I69" si="24">+H69</f>
        <v>200</v>
      </c>
      <c r="I68" s="78">
        <f t="shared" si="24"/>
        <v>200</v>
      </c>
    </row>
    <row r="69" spans="1:9" ht="15" customHeight="1" x14ac:dyDescent="0.25">
      <c r="A69" s="129" t="s">
        <v>91</v>
      </c>
      <c r="B69" s="130"/>
      <c r="C69" s="131"/>
      <c r="D69" s="91" t="s">
        <v>92</v>
      </c>
      <c r="E69" s="72">
        <f t="shared" si="23"/>
        <v>32</v>
      </c>
      <c r="F69" s="72">
        <f t="shared" si="23"/>
        <v>200</v>
      </c>
      <c r="G69" s="72">
        <f t="shared" si="23"/>
        <v>200</v>
      </c>
      <c r="H69" s="72">
        <f t="shared" si="24"/>
        <v>200</v>
      </c>
      <c r="I69" s="72">
        <f t="shared" si="24"/>
        <v>200</v>
      </c>
    </row>
    <row r="70" spans="1:9" ht="14.25" customHeight="1" x14ac:dyDescent="0.25">
      <c r="A70" s="132">
        <v>3</v>
      </c>
      <c r="B70" s="133"/>
      <c r="C70" s="134"/>
      <c r="D70" s="38" t="s">
        <v>10</v>
      </c>
      <c r="E70" s="72">
        <f>+E71+E72</f>
        <v>32</v>
      </c>
      <c r="F70" s="72">
        <f>+F71+F72</f>
        <v>200</v>
      </c>
      <c r="G70" s="72">
        <f>+G71+G72</f>
        <v>200</v>
      </c>
      <c r="H70" s="72">
        <f t="shared" ref="H70:I70" si="25">+H71+H72</f>
        <v>200</v>
      </c>
      <c r="I70" s="72">
        <f t="shared" si="25"/>
        <v>200</v>
      </c>
    </row>
    <row r="71" spans="1:9" ht="15" customHeight="1" x14ac:dyDescent="0.25">
      <c r="A71" s="126">
        <v>31</v>
      </c>
      <c r="B71" s="127"/>
      <c r="C71" s="128"/>
      <c r="D71" s="38" t="s">
        <v>11</v>
      </c>
      <c r="E71" s="96">
        <v>0</v>
      </c>
      <c r="F71" s="72">
        <v>0</v>
      </c>
      <c r="G71" s="72">
        <v>0</v>
      </c>
      <c r="H71" s="72">
        <v>0</v>
      </c>
      <c r="I71" s="81">
        <v>0</v>
      </c>
    </row>
    <row r="72" spans="1:9" x14ac:dyDescent="0.25">
      <c r="A72" s="126">
        <v>32</v>
      </c>
      <c r="B72" s="127"/>
      <c r="C72" s="128"/>
      <c r="D72" s="38" t="s">
        <v>22</v>
      </c>
      <c r="E72" s="71">
        <v>32</v>
      </c>
      <c r="F72" s="72">
        <v>200</v>
      </c>
      <c r="G72" s="72">
        <v>200</v>
      </c>
      <c r="H72" s="72">
        <v>200</v>
      </c>
      <c r="I72" s="72">
        <v>200</v>
      </c>
    </row>
    <row r="73" spans="1:9" ht="25.5" x14ac:dyDescent="0.25">
      <c r="A73" s="135" t="s">
        <v>99</v>
      </c>
      <c r="B73" s="136"/>
      <c r="C73" s="137"/>
      <c r="D73" s="90" t="s">
        <v>100</v>
      </c>
      <c r="E73" s="78">
        <f t="shared" ref="E73:F74" si="26">+E74</f>
        <v>9351.18</v>
      </c>
      <c r="F73" s="78">
        <f t="shared" si="26"/>
        <v>8075</v>
      </c>
      <c r="G73" s="78">
        <f>+G74</f>
        <v>13200</v>
      </c>
      <c r="H73" s="78">
        <f t="shared" ref="H73:I74" si="27">+H74</f>
        <v>13200</v>
      </c>
      <c r="I73" s="78">
        <f t="shared" si="27"/>
        <v>13200</v>
      </c>
    </row>
    <row r="74" spans="1:9" ht="15" customHeight="1" x14ac:dyDescent="0.25">
      <c r="A74" s="129" t="s">
        <v>82</v>
      </c>
      <c r="B74" s="130"/>
      <c r="C74" s="131"/>
      <c r="D74" s="91" t="s">
        <v>101</v>
      </c>
      <c r="E74" s="72">
        <f t="shared" si="26"/>
        <v>9351.18</v>
      </c>
      <c r="F74" s="72">
        <f t="shared" si="26"/>
        <v>8075</v>
      </c>
      <c r="G74" s="72">
        <f>+G75</f>
        <v>13200</v>
      </c>
      <c r="H74" s="72">
        <f t="shared" si="27"/>
        <v>13200</v>
      </c>
      <c r="I74" s="72">
        <f t="shared" si="27"/>
        <v>13200</v>
      </c>
    </row>
    <row r="75" spans="1:9" x14ac:dyDescent="0.25">
      <c r="A75" s="132">
        <v>3</v>
      </c>
      <c r="B75" s="133"/>
      <c r="C75" s="134"/>
      <c r="D75" s="38" t="s">
        <v>10</v>
      </c>
      <c r="E75" s="72">
        <f>+E76+E77</f>
        <v>9351.18</v>
      </c>
      <c r="F75" s="72">
        <f>+F76+F77</f>
        <v>8075</v>
      </c>
      <c r="G75" s="72">
        <f>+G76+G77</f>
        <v>13200</v>
      </c>
      <c r="H75" s="72">
        <f t="shared" ref="H75:I75" si="28">+H76+H77</f>
        <v>13200</v>
      </c>
      <c r="I75" s="72">
        <f t="shared" si="28"/>
        <v>13200</v>
      </c>
    </row>
    <row r="76" spans="1:9" x14ac:dyDescent="0.25">
      <c r="A76" s="126">
        <v>31</v>
      </c>
      <c r="B76" s="127"/>
      <c r="C76" s="128"/>
      <c r="D76" s="38" t="s">
        <v>11</v>
      </c>
      <c r="E76" s="96">
        <v>0</v>
      </c>
      <c r="F76" s="72">
        <v>0</v>
      </c>
      <c r="G76" s="72">
        <v>0</v>
      </c>
      <c r="H76" s="72">
        <v>0</v>
      </c>
      <c r="I76" s="81">
        <v>0</v>
      </c>
    </row>
    <row r="77" spans="1:9" x14ac:dyDescent="0.25">
      <c r="A77" s="126">
        <v>32</v>
      </c>
      <c r="B77" s="127"/>
      <c r="C77" s="128"/>
      <c r="D77" s="38" t="s">
        <v>22</v>
      </c>
      <c r="E77" s="71">
        <v>9351.18</v>
      </c>
      <c r="F77" s="72">
        <v>8075</v>
      </c>
      <c r="G77" s="72">
        <v>13200</v>
      </c>
      <c r="H77" s="72">
        <v>13200</v>
      </c>
      <c r="I77" s="72">
        <v>13200</v>
      </c>
    </row>
    <row r="78" spans="1:9" x14ac:dyDescent="0.25">
      <c r="A78" s="135" t="s">
        <v>125</v>
      </c>
      <c r="B78" s="136"/>
      <c r="C78" s="137"/>
      <c r="D78" s="99" t="s">
        <v>126</v>
      </c>
      <c r="E78" s="78">
        <f t="shared" ref="E78:I79" si="29">+E79</f>
        <v>0</v>
      </c>
      <c r="F78" s="78">
        <f t="shared" si="29"/>
        <v>0</v>
      </c>
      <c r="G78" s="78">
        <f t="shared" si="29"/>
        <v>900</v>
      </c>
      <c r="H78" s="78">
        <f t="shared" si="29"/>
        <v>900</v>
      </c>
      <c r="I78" s="78">
        <f t="shared" si="29"/>
        <v>900</v>
      </c>
    </row>
    <row r="79" spans="1:9" x14ac:dyDescent="0.25">
      <c r="A79" s="129" t="s">
        <v>123</v>
      </c>
      <c r="B79" s="130"/>
      <c r="C79" s="131"/>
      <c r="D79" s="97" t="s">
        <v>124</v>
      </c>
      <c r="E79" s="72">
        <f t="shared" si="29"/>
        <v>0</v>
      </c>
      <c r="F79" s="72">
        <f t="shared" si="29"/>
        <v>0</v>
      </c>
      <c r="G79" s="72">
        <f t="shared" si="29"/>
        <v>900</v>
      </c>
      <c r="H79" s="72">
        <f t="shared" si="29"/>
        <v>900</v>
      </c>
      <c r="I79" s="72">
        <f t="shared" si="29"/>
        <v>900</v>
      </c>
    </row>
    <row r="80" spans="1:9" x14ac:dyDescent="0.25">
      <c r="A80" s="132">
        <v>3</v>
      </c>
      <c r="B80" s="133"/>
      <c r="C80" s="134"/>
      <c r="D80" s="98" t="s">
        <v>10</v>
      </c>
      <c r="E80" s="72">
        <f>+E81+E82</f>
        <v>0</v>
      </c>
      <c r="F80" s="72">
        <f>+F81+F82</f>
        <v>0</v>
      </c>
      <c r="G80" s="72">
        <f>+G81+G82</f>
        <v>900</v>
      </c>
      <c r="H80" s="72">
        <f t="shared" ref="H80:I80" si="30">+H81+H82</f>
        <v>900</v>
      </c>
      <c r="I80" s="72">
        <f t="shared" si="30"/>
        <v>900</v>
      </c>
    </row>
    <row r="81" spans="1:9" x14ac:dyDescent="0.25">
      <c r="A81" s="126">
        <v>31</v>
      </c>
      <c r="B81" s="127"/>
      <c r="C81" s="128"/>
      <c r="D81" s="98" t="s">
        <v>11</v>
      </c>
      <c r="E81" s="71">
        <v>0</v>
      </c>
      <c r="F81" s="72">
        <v>0</v>
      </c>
      <c r="G81" s="72">
        <v>900</v>
      </c>
      <c r="H81" s="72">
        <v>900</v>
      </c>
      <c r="I81" s="72">
        <v>900</v>
      </c>
    </row>
    <row r="82" spans="1:9" x14ac:dyDescent="0.25">
      <c r="A82" s="126">
        <v>32</v>
      </c>
      <c r="B82" s="127"/>
      <c r="C82" s="128"/>
      <c r="D82" s="98" t="s">
        <v>22</v>
      </c>
      <c r="E82" s="71">
        <v>0</v>
      </c>
      <c r="F82" s="72">
        <v>0</v>
      </c>
      <c r="G82" s="72">
        <v>0</v>
      </c>
      <c r="H82" s="72">
        <v>0</v>
      </c>
      <c r="I82" s="72">
        <v>0</v>
      </c>
    </row>
  </sheetData>
  <mergeCells count="75">
    <mergeCell ref="A79:C79"/>
    <mergeCell ref="A8:C8"/>
    <mergeCell ref="A9:C9"/>
    <mergeCell ref="A11:C11"/>
    <mergeCell ref="A10:C10"/>
    <mergeCell ref="A78:C78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6:C6"/>
    <mergeCell ref="A7:C7"/>
    <mergeCell ref="A1:I1"/>
    <mergeCell ref="A3:I3"/>
    <mergeCell ref="A5:C5"/>
    <mergeCell ref="A25:C25"/>
    <mergeCell ref="A26:C26"/>
    <mergeCell ref="A34:C34"/>
    <mergeCell ref="A35:C35"/>
    <mergeCell ref="A43:C43"/>
    <mergeCell ref="A44:C44"/>
    <mergeCell ref="A27:C27"/>
    <mergeCell ref="A28:C28"/>
    <mergeCell ref="A29:C29"/>
    <mergeCell ref="A30:C30"/>
    <mergeCell ref="A33:C33"/>
    <mergeCell ref="A45:C45"/>
    <mergeCell ref="A46:C46"/>
    <mergeCell ref="A73:C73"/>
    <mergeCell ref="A36:C36"/>
    <mergeCell ref="A37:C37"/>
    <mergeCell ref="A38:C38"/>
    <mergeCell ref="A39:C39"/>
    <mergeCell ref="A41:C41"/>
    <mergeCell ref="A42:C42"/>
    <mergeCell ref="A47:C47"/>
    <mergeCell ref="A48:C48"/>
    <mergeCell ref="A49:C49"/>
    <mergeCell ref="A50:C50"/>
    <mergeCell ref="A51:C51"/>
    <mergeCell ref="A52:C52"/>
    <mergeCell ref="A53:C53"/>
    <mergeCell ref="A54:C54"/>
    <mergeCell ref="A55:C55"/>
    <mergeCell ref="A56:C56"/>
    <mergeCell ref="A57:C57"/>
    <mergeCell ref="A58:C58"/>
    <mergeCell ref="A59:C59"/>
    <mergeCell ref="A60:C60"/>
    <mergeCell ref="A61:C61"/>
    <mergeCell ref="A62:C62"/>
    <mergeCell ref="A63:C63"/>
    <mergeCell ref="A82:C82"/>
    <mergeCell ref="A64:C64"/>
    <mergeCell ref="A70:C70"/>
    <mergeCell ref="A71:C71"/>
    <mergeCell ref="A72:C72"/>
    <mergeCell ref="A65:C65"/>
    <mergeCell ref="A66:C66"/>
    <mergeCell ref="A67:C67"/>
    <mergeCell ref="A68:C68"/>
    <mergeCell ref="A69:C69"/>
    <mergeCell ref="A80:C80"/>
    <mergeCell ref="A81:C81"/>
    <mergeCell ref="A74:C74"/>
    <mergeCell ref="A75:C75"/>
    <mergeCell ref="A76:C76"/>
    <mergeCell ref="A77:C77"/>
  </mergeCells>
  <pageMargins left="0.7" right="0.7" top="0.75" bottom="0.75" header="0.3" footer="0.3"/>
  <pageSetup paperSize="9" scale="67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3"/>
  <sheetViews>
    <sheetView tabSelected="1" workbookViewId="0">
      <selection activeCell="F13" sqref="F13"/>
    </sheetView>
  </sheetViews>
  <sheetFormatPr defaultRowHeight="15" x14ac:dyDescent="0.25"/>
  <cols>
    <col min="1" max="1" width="37.7109375" customWidth="1"/>
    <col min="2" max="6" width="25.28515625" customWidth="1"/>
  </cols>
  <sheetData>
    <row r="1" spans="1:6" ht="42" customHeight="1" x14ac:dyDescent="0.25">
      <c r="A1" s="106" t="s">
        <v>116</v>
      </c>
      <c r="B1" s="106"/>
      <c r="C1" s="106"/>
      <c r="D1" s="106"/>
      <c r="E1" s="106"/>
      <c r="F1" s="106"/>
    </row>
    <row r="2" spans="1:6" ht="18" customHeight="1" x14ac:dyDescent="0.25">
      <c r="A2" s="4"/>
      <c r="B2" s="4"/>
      <c r="C2" s="4"/>
      <c r="D2" s="4"/>
      <c r="E2" s="4"/>
      <c r="F2" s="4"/>
    </row>
    <row r="3" spans="1:6" ht="15.75" x14ac:dyDescent="0.25">
      <c r="A3" s="106" t="s">
        <v>19</v>
      </c>
      <c r="B3" s="106"/>
      <c r="C3" s="106"/>
      <c r="D3" s="106"/>
      <c r="E3" s="119"/>
      <c r="F3" s="119"/>
    </row>
    <row r="4" spans="1:6" ht="18" x14ac:dyDescent="0.25">
      <c r="A4" s="4"/>
      <c r="B4" s="4"/>
      <c r="C4" s="4"/>
      <c r="D4" s="4"/>
      <c r="E4" s="5"/>
      <c r="F4" s="5"/>
    </row>
    <row r="5" spans="1:6" ht="18" customHeight="1" x14ac:dyDescent="0.25">
      <c r="A5" s="106" t="s">
        <v>4</v>
      </c>
      <c r="B5" s="107"/>
      <c r="C5" s="107"/>
      <c r="D5" s="107"/>
      <c r="E5" s="107"/>
      <c r="F5" s="107"/>
    </row>
    <row r="6" spans="1:6" ht="18" x14ac:dyDescent="0.25">
      <c r="A6" s="4"/>
      <c r="B6" s="4"/>
      <c r="C6" s="4"/>
      <c r="D6" s="4"/>
      <c r="E6" s="5"/>
      <c r="F6" s="5"/>
    </row>
    <row r="7" spans="1:6" ht="15.75" x14ac:dyDescent="0.25">
      <c r="A7" s="106" t="s">
        <v>14</v>
      </c>
      <c r="B7" s="125"/>
      <c r="C7" s="125"/>
      <c r="D7" s="125"/>
      <c r="E7" s="125"/>
      <c r="F7" s="125"/>
    </row>
    <row r="8" spans="1:6" ht="18" x14ac:dyDescent="0.25">
      <c r="A8" s="4"/>
      <c r="B8" s="4"/>
      <c r="C8" s="4"/>
      <c r="D8" s="4"/>
      <c r="E8" s="5"/>
      <c r="F8" s="5"/>
    </row>
    <row r="9" spans="1:6" ht="25.5" x14ac:dyDescent="0.25">
      <c r="A9" s="20" t="s">
        <v>46</v>
      </c>
      <c r="B9" s="19" t="s">
        <v>120</v>
      </c>
      <c r="C9" s="20" t="s">
        <v>117</v>
      </c>
      <c r="D9" s="20" t="s">
        <v>121</v>
      </c>
      <c r="E9" s="20" t="s">
        <v>32</v>
      </c>
      <c r="F9" s="20" t="s">
        <v>122</v>
      </c>
    </row>
    <row r="10" spans="1:6" ht="15.75" customHeight="1" x14ac:dyDescent="0.25">
      <c r="A10" s="11" t="s">
        <v>15</v>
      </c>
      <c r="B10" s="58">
        <v>455183.77</v>
      </c>
      <c r="C10" s="58">
        <v>544767.23</v>
      </c>
      <c r="D10" s="58">
        <v>687703.32</v>
      </c>
      <c r="E10" s="58">
        <v>687703.32</v>
      </c>
      <c r="F10" s="58">
        <v>687703.32</v>
      </c>
    </row>
    <row r="11" spans="1:6" ht="15.75" customHeight="1" x14ac:dyDescent="0.25">
      <c r="A11" s="11" t="s">
        <v>102</v>
      </c>
      <c r="B11" s="58">
        <f>+B12+B13</f>
        <v>455183.77</v>
      </c>
      <c r="C11" s="58">
        <f t="shared" ref="C11:F11" si="0">+C12+C13</f>
        <v>554767.23</v>
      </c>
      <c r="D11" s="58">
        <f t="shared" si="0"/>
        <v>687703.32</v>
      </c>
      <c r="E11" s="58">
        <f t="shared" si="0"/>
        <v>687703.32</v>
      </c>
      <c r="F11" s="58">
        <f t="shared" si="0"/>
        <v>687703.32</v>
      </c>
    </row>
    <row r="12" spans="1:6" x14ac:dyDescent="0.25">
      <c r="A12" s="18" t="s">
        <v>103</v>
      </c>
      <c r="B12" s="58">
        <v>444844.64</v>
      </c>
      <c r="C12" s="57">
        <v>546692.23</v>
      </c>
      <c r="D12" s="57">
        <v>674503.32</v>
      </c>
      <c r="E12" s="57">
        <v>674503.32</v>
      </c>
      <c r="F12" s="57">
        <v>674503.32</v>
      </c>
    </row>
    <row r="13" spans="1:6" x14ac:dyDescent="0.25">
      <c r="A13" s="17" t="s">
        <v>104</v>
      </c>
      <c r="B13" s="58">
        <v>10339.129999999999</v>
      </c>
      <c r="C13" s="57">
        <v>8075</v>
      </c>
      <c r="D13" s="57">
        <f>+'POSEBNI DIO'!G77</f>
        <v>13200</v>
      </c>
      <c r="E13" s="57">
        <f>+'POSEBNI DIO'!H77</f>
        <v>13200</v>
      </c>
      <c r="F13" s="57">
        <f>+'POSEBNI DIO'!I77</f>
        <v>13200</v>
      </c>
    </row>
  </sheetData>
  <mergeCells count="4">
    <mergeCell ref="A1:F1"/>
    <mergeCell ref="A3:F3"/>
    <mergeCell ref="A5:F5"/>
    <mergeCell ref="A7:F7"/>
  </mergeCells>
  <pageMargins left="0.7" right="0.7" top="0.75" bottom="0.75" header="0.3" footer="0.3"/>
  <pageSetup paperSize="9" scale="53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4"/>
  <sheetViews>
    <sheetView workbookViewId="0">
      <selection activeCell="L14" sqref="L14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8" width="25.28515625" customWidth="1"/>
  </cols>
  <sheetData>
    <row r="1" spans="1:8" ht="42" customHeight="1" x14ac:dyDescent="0.25">
      <c r="A1" s="106" t="s">
        <v>116</v>
      </c>
      <c r="B1" s="106"/>
      <c r="C1" s="106"/>
      <c r="D1" s="106"/>
      <c r="E1" s="106"/>
      <c r="F1" s="106"/>
      <c r="G1" s="106"/>
      <c r="H1" s="106"/>
    </row>
    <row r="2" spans="1:8" ht="18" customHeight="1" x14ac:dyDescent="0.25">
      <c r="A2" s="4"/>
      <c r="B2" s="4"/>
      <c r="C2" s="4"/>
      <c r="D2" s="4"/>
      <c r="E2" s="4"/>
      <c r="F2" s="4"/>
      <c r="G2" s="4"/>
      <c r="H2" s="4"/>
    </row>
    <row r="3" spans="1:8" ht="15.75" customHeight="1" x14ac:dyDescent="0.25">
      <c r="A3" s="106" t="s">
        <v>19</v>
      </c>
      <c r="B3" s="106"/>
      <c r="C3" s="106"/>
      <c r="D3" s="106"/>
      <c r="E3" s="106"/>
      <c r="F3" s="106"/>
      <c r="G3" s="106"/>
      <c r="H3" s="106"/>
    </row>
    <row r="4" spans="1:8" ht="18" x14ac:dyDescent="0.25">
      <c r="A4" s="4"/>
      <c r="B4" s="4"/>
      <c r="C4" s="4"/>
      <c r="D4" s="4"/>
      <c r="E4" s="4"/>
      <c r="F4" s="4"/>
      <c r="G4" s="5"/>
      <c r="H4" s="5"/>
    </row>
    <row r="5" spans="1:8" ht="18" customHeight="1" x14ac:dyDescent="0.25">
      <c r="A5" s="106" t="s">
        <v>53</v>
      </c>
      <c r="B5" s="106"/>
      <c r="C5" s="106"/>
      <c r="D5" s="106"/>
      <c r="E5" s="106"/>
      <c r="F5" s="106"/>
      <c r="G5" s="106"/>
      <c r="H5" s="106"/>
    </row>
    <row r="6" spans="1:8" ht="18" x14ac:dyDescent="0.25">
      <c r="A6" s="4"/>
      <c r="B6" s="4"/>
      <c r="C6" s="4"/>
      <c r="D6" s="4"/>
      <c r="E6" s="4"/>
      <c r="F6" s="4"/>
      <c r="G6" s="5"/>
      <c r="H6" s="5"/>
    </row>
    <row r="7" spans="1:8" ht="25.5" x14ac:dyDescent="0.25">
      <c r="A7" s="20" t="s">
        <v>5</v>
      </c>
      <c r="B7" s="19" t="s">
        <v>6</v>
      </c>
      <c r="C7" s="19" t="s">
        <v>31</v>
      </c>
      <c r="D7" s="19" t="s">
        <v>120</v>
      </c>
      <c r="E7" s="20" t="s">
        <v>117</v>
      </c>
      <c r="F7" s="20" t="s">
        <v>121</v>
      </c>
      <c r="G7" s="20" t="s">
        <v>32</v>
      </c>
      <c r="H7" s="20" t="s">
        <v>122</v>
      </c>
    </row>
    <row r="8" spans="1:8" x14ac:dyDescent="0.25">
      <c r="A8" s="36"/>
      <c r="B8" s="37"/>
      <c r="C8" s="35" t="s">
        <v>55</v>
      </c>
      <c r="D8" s="37"/>
      <c r="E8" s="36"/>
      <c r="F8" s="36"/>
      <c r="G8" s="36"/>
      <c r="H8" s="36"/>
    </row>
    <row r="9" spans="1:8" ht="25.5" x14ac:dyDescent="0.25">
      <c r="A9" s="11">
        <v>8</v>
      </c>
      <c r="B9" s="11"/>
      <c r="C9" s="11" t="s">
        <v>16</v>
      </c>
      <c r="D9" s="8"/>
      <c r="E9" s="9"/>
      <c r="F9" s="9"/>
      <c r="G9" s="9"/>
      <c r="H9" s="9"/>
    </row>
    <row r="10" spans="1:8" x14ac:dyDescent="0.25">
      <c r="A10" s="11"/>
      <c r="B10" s="16">
        <v>84</v>
      </c>
      <c r="C10" s="16" t="s">
        <v>23</v>
      </c>
      <c r="D10" s="8"/>
      <c r="E10" s="9"/>
      <c r="F10" s="9"/>
      <c r="G10" s="9"/>
      <c r="H10" s="9"/>
    </row>
    <row r="11" spans="1:8" x14ac:dyDescent="0.25">
      <c r="A11" s="11"/>
      <c r="B11" s="16"/>
      <c r="C11" s="38"/>
      <c r="D11" s="8"/>
      <c r="E11" s="9"/>
      <c r="F11" s="9"/>
      <c r="G11" s="9"/>
      <c r="H11" s="9"/>
    </row>
    <row r="12" spans="1:8" x14ac:dyDescent="0.25">
      <c r="A12" s="11"/>
      <c r="B12" s="16"/>
      <c r="C12" s="35" t="s">
        <v>58</v>
      </c>
      <c r="D12" s="8"/>
      <c r="E12" s="9"/>
      <c r="F12" s="9"/>
      <c r="G12" s="9"/>
      <c r="H12" s="9"/>
    </row>
    <row r="13" spans="1:8" ht="25.5" x14ac:dyDescent="0.25">
      <c r="A13" s="14">
        <v>5</v>
      </c>
      <c r="B13" s="15"/>
      <c r="C13" s="25" t="s">
        <v>17</v>
      </c>
      <c r="D13" s="8"/>
      <c r="E13" s="9"/>
      <c r="F13" s="9"/>
      <c r="G13" s="9"/>
      <c r="H13" s="9"/>
    </row>
    <row r="14" spans="1:8" ht="25.5" x14ac:dyDescent="0.25">
      <c r="A14" s="16"/>
      <c r="B14" s="16">
        <v>54</v>
      </c>
      <c r="C14" s="26" t="s">
        <v>24</v>
      </c>
      <c r="D14" s="8"/>
      <c r="E14" s="9"/>
      <c r="F14" s="9"/>
      <c r="G14" s="9"/>
      <c r="H14" s="10"/>
    </row>
  </sheetData>
  <mergeCells count="3">
    <mergeCell ref="A1:H1"/>
    <mergeCell ref="A3:H3"/>
    <mergeCell ref="A5:H5"/>
  </mergeCells>
  <pageMargins left="0.7" right="0.7" top="0.75" bottom="0.75" header="0.3" footer="0.3"/>
  <pageSetup paperSize="9" scale="7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6"/>
  <sheetViews>
    <sheetView workbookViewId="0">
      <selection activeCell="F7" sqref="F7"/>
    </sheetView>
  </sheetViews>
  <sheetFormatPr defaultRowHeight="15" x14ac:dyDescent="0.25"/>
  <cols>
    <col min="1" max="6" width="25.28515625" customWidth="1"/>
  </cols>
  <sheetData>
    <row r="1" spans="1:6" ht="42" customHeight="1" x14ac:dyDescent="0.25">
      <c r="A1" s="106" t="s">
        <v>116</v>
      </c>
      <c r="B1" s="106"/>
      <c r="C1" s="106"/>
      <c r="D1" s="106"/>
      <c r="E1" s="106"/>
      <c r="F1" s="106"/>
    </row>
    <row r="2" spans="1:6" ht="18" customHeight="1" x14ac:dyDescent="0.25">
      <c r="A2" s="24"/>
      <c r="B2" s="24"/>
      <c r="C2" s="24"/>
      <c r="D2" s="24"/>
      <c r="E2" s="24"/>
      <c r="F2" s="24"/>
    </row>
    <row r="3" spans="1:6" ht="15.75" customHeight="1" x14ac:dyDescent="0.25">
      <c r="A3" s="106" t="s">
        <v>19</v>
      </c>
      <c r="B3" s="106"/>
      <c r="C3" s="106"/>
      <c r="D3" s="106"/>
      <c r="E3" s="106"/>
      <c r="F3" s="106"/>
    </row>
    <row r="4" spans="1:6" ht="18" x14ac:dyDescent="0.25">
      <c r="A4" s="24"/>
      <c r="B4" s="24"/>
      <c r="C4" s="24"/>
      <c r="D4" s="24"/>
      <c r="E4" s="5"/>
      <c r="F4" s="5"/>
    </row>
    <row r="5" spans="1:6" ht="18" customHeight="1" x14ac:dyDescent="0.25">
      <c r="A5" s="106" t="s">
        <v>54</v>
      </c>
      <c r="B5" s="106"/>
      <c r="C5" s="106"/>
      <c r="D5" s="106"/>
      <c r="E5" s="106"/>
      <c r="F5" s="106"/>
    </row>
    <row r="6" spans="1:6" ht="18" x14ac:dyDescent="0.25">
      <c r="A6" s="24"/>
      <c r="B6" s="24"/>
      <c r="C6" s="24"/>
      <c r="D6" s="24"/>
      <c r="E6" s="5"/>
      <c r="F6" s="5"/>
    </row>
    <row r="7" spans="1:6" ht="25.5" x14ac:dyDescent="0.25">
      <c r="A7" s="19" t="s">
        <v>46</v>
      </c>
      <c r="B7" s="19" t="s">
        <v>120</v>
      </c>
      <c r="C7" s="20" t="s">
        <v>117</v>
      </c>
      <c r="D7" s="20" t="s">
        <v>121</v>
      </c>
      <c r="E7" s="20" t="s">
        <v>32</v>
      </c>
      <c r="F7" s="20" t="s">
        <v>122</v>
      </c>
    </row>
    <row r="8" spans="1:6" x14ac:dyDescent="0.25">
      <c r="A8" s="11" t="s">
        <v>55</v>
      </c>
      <c r="B8" s="8"/>
      <c r="C8" s="9"/>
      <c r="D8" s="9"/>
      <c r="E8" s="9"/>
      <c r="F8" s="9"/>
    </row>
    <row r="9" spans="1:6" ht="25.5" x14ac:dyDescent="0.25">
      <c r="A9" s="11" t="s">
        <v>56</v>
      </c>
      <c r="B9" s="8"/>
      <c r="C9" s="9"/>
      <c r="D9" s="9"/>
      <c r="E9" s="9"/>
      <c r="F9" s="9"/>
    </row>
    <row r="10" spans="1:6" ht="25.5" x14ac:dyDescent="0.25">
      <c r="A10" s="18" t="s">
        <v>57</v>
      </c>
      <c r="B10" s="8"/>
      <c r="C10" s="9"/>
      <c r="D10" s="9"/>
      <c r="E10" s="9"/>
      <c r="F10" s="9"/>
    </row>
    <row r="11" spans="1:6" x14ac:dyDescent="0.25">
      <c r="A11" s="18"/>
      <c r="B11" s="8"/>
      <c r="C11" s="9"/>
      <c r="D11" s="9"/>
      <c r="E11" s="9"/>
      <c r="F11" s="9"/>
    </row>
    <row r="12" spans="1:6" x14ac:dyDescent="0.25">
      <c r="A12" s="11" t="s">
        <v>58</v>
      </c>
      <c r="B12" s="8"/>
      <c r="C12" s="9"/>
      <c r="D12" s="9"/>
      <c r="E12" s="9"/>
      <c r="F12" s="9"/>
    </row>
    <row r="13" spans="1:6" x14ac:dyDescent="0.25">
      <c r="A13" s="25" t="s">
        <v>49</v>
      </c>
      <c r="B13" s="8"/>
      <c r="C13" s="9"/>
      <c r="D13" s="9"/>
      <c r="E13" s="9"/>
      <c r="F13" s="9"/>
    </row>
    <row r="14" spans="1:6" x14ac:dyDescent="0.25">
      <c r="A14" s="13" t="s">
        <v>50</v>
      </c>
      <c r="B14" s="8"/>
      <c r="C14" s="9"/>
      <c r="D14" s="9"/>
      <c r="E14" s="9"/>
      <c r="F14" s="10"/>
    </row>
    <row r="15" spans="1:6" x14ac:dyDescent="0.25">
      <c r="A15" s="25" t="s">
        <v>51</v>
      </c>
      <c r="B15" s="8"/>
      <c r="C15" s="9"/>
      <c r="D15" s="9"/>
      <c r="E15" s="9"/>
      <c r="F15" s="10"/>
    </row>
    <row r="16" spans="1:6" x14ac:dyDescent="0.25">
      <c r="A16" s="13" t="s">
        <v>52</v>
      </c>
      <c r="B16" s="8"/>
      <c r="C16" s="9"/>
      <c r="D16" s="9"/>
      <c r="E16" s="9"/>
      <c r="F16" s="10"/>
    </row>
  </sheetData>
  <mergeCells count="3">
    <mergeCell ref="A1:F1"/>
    <mergeCell ref="A3:F3"/>
    <mergeCell ref="A5:F5"/>
  </mergeCells>
  <pageMargins left="0.7" right="0.7" top="0.75" bottom="0.75" header="0.3" footer="0.3"/>
  <pageSetup paperSize="9" scale="86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25"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8</vt:i4>
      </vt:variant>
    </vt:vector>
  </HeadingPairs>
  <TitlesOfParts>
    <vt:vector size="8" baseType="lpstr">
      <vt:lpstr>SAŽETAK</vt:lpstr>
      <vt:lpstr> Račun prihoda i rashoda</vt:lpstr>
      <vt:lpstr>Prihodi i rashodi po izvorima</vt:lpstr>
      <vt:lpstr>POSEBNI DIO</vt:lpstr>
      <vt:lpstr>Rashodi prema funkcijskoj kl</vt:lpstr>
      <vt:lpstr>Račun financiranja</vt:lpstr>
      <vt:lpstr>Račun financiranja po izvorima</vt:lpstr>
      <vt:lpstr>List2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KomarnicaNovo2</cp:lastModifiedBy>
  <cp:lastPrinted>2024-11-20T08:42:14Z</cp:lastPrinted>
  <dcterms:created xsi:type="dcterms:W3CDTF">2022-08-12T12:51:27Z</dcterms:created>
  <dcterms:modified xsi:type="dcterms:W3CDTF">2024-11-20T08:46:59Z</dcterms:modified>
</cp:coreProperties>
</file>